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465" tabRatio="752" firstSheet="2" activeTab="5"/>
  </bookViews>
  <sheets>
    <sheet name="ФХД" sheetId="1" r:id="rId1"/>
    <sheet name="выплаты" sheetId="2" r:id="rId2"/>
    <sheet name="приложение компл. безоп" sheetId="3" r:id="rId3"/>
    <sheet name="приложение средства местного б" sheetId="4" r:id="rId4"/>
    <sheet name="приложение содер.имущ." sheetId="5" r:id="rId5"/>
    <sheet name="приложение модерн ораз" sheetId="6" r:id="rId6"/>
    <sheet name="публичные ояз" sheetId="7" r:id="rId7"/>
  </sheets>
  <definedNames>
    <definedName name="_xlnm.Print_Area" localSheetId="1">'выплаты'!$A$1:$F$130</definedName>
    <definedName name="_xlnm.Print_Area" localSheetId="3">'приложение средства местного б'!$A$1:$E$199</definedName>
  </definedNames>
  <calcPr fullCalcOnLoad="1"/>
</workbook>
</file>

<file path=xl/sharedStrings.xml><?xml version="1.0" encoding="utf-8"?>
<sst xmlns="http://schemas.openxmlformats.org/spreadsheetml/2006/main" count="570" uniqueCount="380">
  <si>
    <t>II. Показатели финансового состояния учреждения</t>
  </si>
  <si>
    <t>Наименование показателя</t>
  </si>
  <si>
    <t>Сумма</t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</si>
  <si>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</si>
  <si>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</si>
  <si>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</si>
  <si>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</si>
  <si>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</si>
  <si>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</si>
  <si>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</si>
  <si>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</si>
  <si>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</si>
  <si>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</si>
  <si>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</si>
  <si>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</si>
  <si>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</si>
  <si>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</si>
  <si>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</si>
  <si>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</si>
  <si>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</si>
  <si>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</si>
  <si>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</si>
  <si>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</si>
  <si>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</si>
  <si>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</si>
  <si>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</si>
  <si>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</si>
  <si>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</si>
  <si>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</si>
  <si>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</si>
  <si>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</si>
  <si>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</si>
  <si>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</si>
  <si>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</si>
  <si>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</si>
  <si>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</si>
  <si>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</si>
  <si>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</si>
  <si>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</si>
  <si>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</si>
  <si>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</si>
  <si>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</si>
  <si>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</si>
  <si>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</si>
  <si>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</si>
  <si>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</si>
  <si>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</si>
  <si>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</si>
  <si>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</si>
  <si>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</si>
  <si>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</si>
  <si>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</si>
  <si>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</si>
  <si>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</si>
  <si>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</si>
  <si>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</si>
  <si>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</si>
  <si>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</si>
  <si>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</si>
  <si>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</si>
  <si>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</si>
  <si>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</si>
  <si>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</si>
  <si>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</si>
  <si>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</si>
  <si>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</si>
  <si>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</si>
  <si>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</si>
  <si>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</si>
  <si>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</si>
  <si>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</si>
  <si>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</si>
  <si>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</si>
  <si>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</si>
  <si>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муниципального задания</t>
  </si>
  <si>
    <t>Бюджетные инвестиции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</si>
  <si>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</si>
  <si>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</si>
  <si>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</si>
  <si>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</si>
  <si>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</si>
  <si>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</si>
  <si>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</si>
  <si>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</si>
  <si>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</si>
  <si>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</si>
  <si>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</si>
  <si>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</si>
  <si>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</si>
  <si>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</si>
  <si>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</si>
  <si>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</si>
  <si>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</si>
  <si>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</si>
  <si>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</si>
  <si>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</si>
  <si>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</si>
  <si>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</si>
  <si>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</si>
  <si>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</si>
  <si>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</si>
  <si>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</si>
  <si>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</si>
  <si>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</si>
  <si>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</si>
  <si>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</si>
  <si>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 xml:space="preserve">Руководитель муниципального бюджетного учреждения (уполномоченное  лицо) </t>
  </si>
  <si>
    <t>(подпись)</t>
  </si>
  <si>
    <t>(расшифровка подписи)</t>
  </si>
  <si>
    <t>Главный бухгалтер муниципального бюджетного учреждения</t>
  </si>
  <si>
    <t>Исполнитель</t>
  </si>
  <si>
    <t>(должность)</t>
  </si>
  <si>
    <t>(телефон)</t>
  </si>
  <si>
    <t>«____» ____________ 20__ г.</t>
  </si>
  <si>
    <t>I. Нефинансовые активы, всего:</t>
  </si>
  <si>
    <t>3.2.9. по приобретению непроизведенных активов</t>
  </si>
  <si>
    <t>3.3.9. по приобретению непроизведенных активов</t>
  </si>
  <si>
    <t>504 0701 4209991 313</t>
  </si>
  <si>
    <t>код цели 21202</t>
  </si>
  <si>
    <t>Выплаты на приобретение книгоздательской продукции</t>
  </si>
  <si>
    <t>расчет</t>
  </si>
  <si>
    <t>Приложение к плану ФХД (публичные обязательства)</t>
  </si>
  <si>
    <t>код цели 21299</t>
  </si>
  <si>
    <t>Пособие по уходу за ребенком до 3-х лет</t>
  </si>
  <si>
    <t>Оплата стоимости проезда к месту использования отпуска и обратно</t>
  </si>
  <si>
    <t>Выезд из районов Крайнего Севера</t>
  </si>
  <si>
    <t>504 0701 4209991 611</t>
  </si>
  <si>
    <r>
      <t xml:space="preserve">за счет средств субсидии на финансовое обеспечение государственного (муниципального) задания на оказание государственных (муниципальных ) услуг, выполнения работ - </t>
    </r>
    <r>
      <rPr>
        <b/>
        <sz val="12"/>
        <color indexed="8"/>
        <rFont val="Calibri"/>
        <family val="2"/>
      </rPr>
      <t>средства местного бюджета</t>
    </r>
  </si>
  <si>
    <t>Поступление финансовых активов</t>
  </si>
  <si>
    <r>
      <t xml:space="preserve">за счет средств субсидии на финансовое обеспечение государственного (муниципального) задания на оказание государственных (муниципальных ) услуг, выполнения работ - </t>
    </r>
    <r>
      <rPr>
        <b/>
        <sz val="12"/>
        <color indexed="8"/>
        <rFont val="Calibri"/>
        <family val="2"/>
      </rPr>
      <t>реализация ЗМО "О мерах социальной поддержки детей-инвалидов.."</t>
    </r>
  </si>
  <si>
    <t>504 0701 6227425 611</t>
  </si>
  <si>
    <r>
      <t xml:space="preserve">за счет средств субсидии на финансовое обеспечение государственного (муниципального) задания на оказание государственных (муниципальных ) услуг, выполнения работ - </t>
    </r>
    <r>
      <rPr>
        <b/>
        <sz val="12"/>
        <color indexed="8"/>
        <rFont val="Calibri"/>
        <family val="2"/>
      </rPr>
      <t>повышение фонда оплаты труда работникам дошкольных учреждений</t>
    </r>
  </si>
  <si>
    <t>504 0701 6227429 611</t>
  </si>
  <si>
    <r>
      <t xml:space="preserve">за счет средств субсидии на финансовое обеспечение государственного (муниципального) задания на оказание государственных (муниципальных ) услуг, выполнения работ - </t>
    </r>
    <r>
      <rPr>
        <b/>
        <sz val="12"/>
        <color indexed="8"/>
        <rFont val="Calibri"/>
        <family val="2"/>
      </rPr>
      <t>повышение фонда оплаты труда работникам учреждений образования (дошкольные учреждения)</t>
    </r>
  </si>
  <si>
    <t>504 0701 6227481 611</t>
  </si>
  <si>
    <r>
      <t xml:space="preserve">за счет средств субсидии на финансовое обеспечение государственного (муниципального) задания на оказание государственных (муниципальных ) услуг, выполнения работ - </t>
    </r>
    <r>
      <rPr>
        <b/>
        <sz val="12"/>
        <color indexed="8"/>
        <rFont val="Calibri"/>
        <family val="2"/>
      </rPr>
      <t>подпрограмма "Формирование здорового образа жизни и организация отдыха, оздоровления и занятости детей и подростков"</t>
    </r>
  </si>
  <si>
    <t>504 0701 7950602 611</t>
  </si>
  <si>
    <r>
      <t xml:space="preserve">за счет средств субсидии на финансовое обеспечение государственного (муниципального) задания на оказание государственных (муниципальных ) услуг, выполнения работ - </t>
    </r>
    <r>
      <rPr>
        <b/>
        <sz val="12"/>
        <color indexed="8"/>
        <rFont val="Calibri"/>
        <family val="2"/>
      </rPr>
      <t>муниципальная целевая программа "О реализации Положения "О знаках отличия в ЗАТО г. Заозерске"</t>
    </r>
  </si>
  <si>
    <t>504 0701 7951400 611</t>
  </si>
  <si>
    <r>
      <t xml:space="preserve">за счет средств субсидии на финансовое обеспечение государственного (муниципального) задания на оказание государственных (муниципальных ) услуг, выполнения работ - </t>
    </r>
    <r>
      <rPr>
        <b/>
        <sz val="12"/>
        <color indexed="8"/>
        <rFont val="Calibri"/>
        <family val="2"/>
      </rPr>
      <t>подпрограмма "Модернизация системы образования ЗАТО г. Заозерска"</t>
    </r>
  </si>
  <si>
    <t>504 0701 7950601 611</t>
  </si>
  <si>
    <t>Коды расходов бюджета</t>
  </si>
  <si>
    <r>
      <t xml:space="preserve">за счет средств субсидии бюджетным учреждениям на иные цели - </t>
    </r>
    <r>
      <rPr>
        <b/>
        <sz val="12"/>
        <color indexed="8"/>
        <rFont val="Calibri"/>
        <family val="2"/>
      </rPr>
      <t>средства местного бюджета</t>
    </r>
  </si>
  <si>
    <t>504 0701 4209991 612</t>
  </si>
  <si>
    <t xml:space="preserve">приложение к плану ФХД </t>
  </si>
  <si>
    <t xml:space="preserve">Код цели 21201 </t>
  </si>
  <si>
    <t>сумма</t>
  </si>
  <si>
    <t>код цели 22100</t>
  </si>
  <si>
    <t>абонентская плата</t>
  </si>
  <si>
    <t>интернет</t>
  </si>
  <si>
    <t>междугородние переговоры</t>
  </si>
  <si>
    <t>код цели 22400</t>
  </si>
  <si>
    <t>арендная плата</t>
  </si>
  <si>
    <t>код цели 22604</t>
  </si>
  <si>
    <t>командировочные расходы</t>
  </si>
  <si>
    <t>код цели 22699</t>
  </si>
  <si>
    <t>код цели 29003</t>
  </si>
  <si>
    <t>количество</t>
  </si>
  <si>
    <t>цена</t>
  </si>
  <si>
    <t>стоимость</t>
  </si>
  <si>
    <t>Субсидия муниципальным бюджетным учреждениям на иные цели</t>
  </si>
  <si>
    <r>
      <t xml:space="preserve">за счет средств субсидии бюджетным учреждениям на иные цели - </t>
    </r>
    <r>
      <rPr>
        <b/>
        <sz val="12"/>
        <color indexed="8"/>
        <rFont val="Calibri"/>
        <family val="2"/>
      </rPr>
      <t>подпрограмма "Комплексная безопасность образовательного учреждения"</t>
    </r>
  </si>
  <si>
    <t>за счет средств субсидии на финансовое обеспечение государственного (муниципального) задания на оказание государственных (муниципальных ) услуг, выполнения работ - всего</t>
  </si>
  <si>
    <t>за счет средств субсидии бюджетным учреждениям на иные цели - всего</t>
  </si>
  <si>
    <t>Выплаты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</si>
  <si>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1</t>
  </si>
  <si>
    <t>услуга 2</t>
  </si>
  <si>
    <t>код цели 22605</t>
  </si>
  <si>
    <t>обслуживание программ</t>
  </si>
  <si>
    <t>медосмотр</t>
  </si>
  <si>
    <t>подписка на периодические издания</t>
  </si>
  <si>
    <t>консультационные услуги</t>
  </si>
  <si>
    <t>изготовление бланков</t>
  </si>
  <si>
    <t>лаболаторные исследования</t>
  </si>
  <si>
    <t>нотариальные услуги</t>
  </si>
  <si>
    <t>проживание детей при выездных мероприятиях</t>
  </si>
  <si>
    <t>приоретение призов</t>
  </si>
  <si>
    <t>код цели 29099</t>
  </si>
  <si>
    <t>питание детей при выездных мероприятиях</t>
  </si>
  <si>
    <t>код цели 310 Приобретение особо-ценного имущества</t>
  </si>
  <si>
    <t>код цели  31003 Комплектование книжных фондов</t>
  </si>
  <si>
    <t>код цели 31004 Приобретение компьютерной техники и оргтехники</t>
  </si>
  <si>
    <t>код цели 31099 Приобретение иных основных средств</t>
  </si>
  <si>
    <t>код цели 340 Приоретение материальных ценностей</t>
  </si>
  <si>
    <t>код цели 34001 Приобретение медикаментов</t>
  </si>
  <si>
    <t>код цели 34002 Приобретение продуктов питания</t>
  </si>
  <si>
    <t>код цели 34003 Приобретение ГСМ</t>
  </si>
  <si>
    <t>код цели 34004 Приобретение мягкого инвентаря</t>
  </si>
  <si>
    <t>код цели 34099 Приобретение прочих материальных запасов</t>
  </si>
  <si>
    <t>оплата за обучение</t>
  </si>
  <si>
    <t>код цели 22501 Содержание помещений и территории в чистоте</t>
  </si>
  <si>
    <t>вывоз ТБО</t>
  </si>
  <si>
    <t>дератизация, дезинфекция, дезинсекция</t>
  </si>
  <si>
    <t>очистка кровли от снега</t>
  </si>
  <si>
    <t>расчистка территории</t>
  </si>
  <si>
    <t>ремонт помещений</t>
  </si>
  <si>
    <t>код цели 22502 Помещений</t>
  </si>
  <si>
    <t>код цели 22503</t>
  </si>
  <si>
    <t>измерение сопротивления изоляции</t>
  </si>
  <si>
    <t>зарядка огнетушителей</t>
  </si>
  <si>
    <t>огнезащитная обработка поверхностей</t>
  </si>
  <si>
    <t>код цели 22504 Ремонт оргтехники</t>
  </si>
  <si>
    <t>заправка картриджей</t>
  </si>
  <si>
    <t>код цели 22599 Другие расходы по содержанию имущества</t>
  </si>
  <si>
    <t>эксплуатационные расходы</t>
  </si>
  <si>
    <t>замена фильтров</t>
  </si>
  <si>
    <t>камерная обработка матрацов</t>
  </si>
  <si>
    <t>поверка приборов</t>
  </si>
  <si>
    <t>настройка муз. Инструментов</t>
  </si>
  <si>
    <t>ремонт уличного освещения</t>
  </si>
  <si>
    <t>техосмотр</t>
  </si>
  <si>
    <t>услуги СТО</t>
  </si>
  <si>
    <t>промывка системы отопления</t>
  </si>
  <si>
    <t>код цели 22603 Вневедомственная охрана</t>
  </si>
  <si>
    <t>услуги вневедомственной охраны</t>
  </si>
  <si>
    <t>ослуживание систем видеоналюдения</t>
  </si>
  <si>
    <t>проведение аттестации рабочих мест</t>
  </si>
  <si>
    <t>страхование гражданской ответственности</t>
  </si>
  <si>
    <t>код цели 29001 Оплата налогов</t>
  </si>
  <si>
    <t>оплата налогов</t>
  </si>
  <si>
    <t>оплата госпошлин</t>
  </si>
  <si>
    <t>ремонт, замена ламп наружного освещения</t>
  </si>
  <si>
    <t>сервисное обслуживание АПС</t>
  </si>
  <si>
    <t>замена ламп накалив. на энергосберегающие</t>
  </si>
  <si>
    <t>приобретение средств индивидуальной защиты</t>
  </si>
  <si>
    <t>приобретение светильников</t>
  </si>
  <si>
    <t>оплата суточных</t>
  </si>
  <si>
    <t>код цели 22201</t>
  </si>
  <si>
    <t>проезд</t>
  </si>
  <si>
    <t>код цели 22299</t>
  </si>
  <si>
    <t>проезд в учебный отпуск</t>
  </si>
  <si>
    <t>код цели 22501</t>
  </si>
  <si>
    <t>код цели 22599</t>
  </si>
  <si>
    <t>Поверка весов</t>
  </si>
  <si>
    <t>Завоз песка</t>
  </si>
  <si>
    <t>Камерная обработка матрасов</t>
  </si>
  <si>
    <t>Проверка средств индивидуальной защиты</t>
  </si>
  <si>
    <t>Замена фильтра</t>
  </si>
  <si>
    <t>код цели 22504</t>
  </si>
  <si>
    <t>Ремонт оргтехники</t>
  </si>
  <si>
    <t>питание льготных категорий</t>
  </si>
  <si>
    <t>код цели 34002</t>
  </si>
  <si>
    <t>ослуживание систем видеонаблюдения</t>
  </si>
  <si>
    <t>ремонт оборудования</t>
  </si>
  <si>
    <t>тревожная кнопка</t>
  </si>
  <si>
    <t>установка голосов.оповещения</t>
  </si>
  <si>
    <t>оплата курсов</t>
  </si>
  <si>
    <t>тех.заключение на списание</t>
  </si>
  <si>
    <t>отбеливатель</t>
  </si>
  <si>
    <t>стиральный порошок</t>
  </si>
  <si>
    <t>альбом для рисования</t>
  </si>
  <si>
    <t>цветная бумага</t>
  </si>
  <si>
    <t>цветной картон</t>
  </si>
  <si>
    <t>ремонт  крыши</t>
  </si>
  <si>
    <t>установка видеонаблюдения</t>
  </si>
  <si>
    <t>обслуживание ТП</t>
  </si>
  <si>
    <t>Посыпка песком</t>
  </si>
  <si>
    <t xml:space="preserve">Оплата суточных </t>
  </si>
  <si>
    <t>2 чел.*35 дн.*100,00</t>
  </si>
  <si>
    <t>3 чел.*10 дн.*100,00</t>
  </si>
  <si>
    <t>почтовые отправления</t>
  </si>
  <si>
    <t>аренда абонентской ячейки</t>
  </si>
  <si>
    <t>Эл. консервный нож</t>
  </si>
  <si>
    <t>Эл. кухонный процессор</t>
  </si>
  <si>
    <t>Водонагреватель 80 л.</t>
  </si>
  <si>
    <t>Шуруповерт</t>
  </si>
  <si>
    <t>Котёл нержав. 50 л.</t>
  </si>
  <si>
    <t>код цели 31005 Приобретение мебели, быт.техники</t>
  </si>
  <si>
    <t>Овощечистка механ.</t>
  </si>
  <si>
    <t>Овощерезка механ.</t>
  </si>
  <si>
    <t xml:space="preserve">Тиски слесарные </t>
  </si>
  <si>
    <t xml:space="preserve">Ключи газовые </t>
  </si>
  <si>
    <t>Ключи рожковые</t>
  </si>
  <si>
    <t>Набор головок для ключей</t>
  </si>
  <si>
    <t>Пособия для басссейна</t>
  </si>
  <si>
    <t>Пособия для физ.занятий</t>
  </si>
  <si>
    <t>Пособия и инвертарь для экологической</t>
  </si>
  <si>
    <t>Инструмент для ремонта бассейна</t>
  </si>
  <si>
    <t>Медикаменты</t>
  </si>
  <si>
    <t>Витаминизация пищи</t>
  </si>
  <si>
    <t>Масло</t>
  </si>
  <si>
    <t>Бензин</t>
  </si>
  <si>
    <t>Кожаные ботинки</t>
  </si>
  <si>
    <t>Халат х/б синий</t>
  </si>
  <si>
    <t>Костюм рабочий х/б</t>
  </si>
  <si>
    <t>Фартук клеенчатый</t>
  </si>
  <si>
    <t>Передник х/б</t>
  </si>
  <si>
    <t>Костюм поварской</t>
  </si>
  <si>
    <t>Сапоги резиновые</t>
  </si>
  <si>
    <t>Перчатки х/б</t>
  </si>
  <si>
    <t>Рукавицы комбинированные</t>
  </si>
  <si>
    <t>Валенки</t>
  </si>
  <si>
    <t>Фартук нейлон</t>
  </si>
  <si>
    <t>Рукавицы зимние</t>
  </si>
  <si>
    <t>Полотенца вафельные</t>
  </si>
  <si>
    <t>Комплект постельного белья</t>
  </si>
  <si>
    <t>Тряпка для пола</t>
  </si>
  <si>
    <t>Салфетки гобелен</t>
  </si>
  <si>
    <t>бумага писчая</t>
  </si>
  <si>
    <t>бумага для оргтехники</t>
  </si>
  <si>
    <t>Ватман</t>
  </si>
  <si>
    <t>клей карандаш</t>
  </si>
  <si>
    <t>пластилин</t>
  </si>
  <si>
    <t>Карандаши цветные</t>
  </si>
  <si>
    <t>Кисти № 2</t>
  </si>
  <si>
    <t>Кисти № 3,4</t>
  </si>
  <si>
    <t>Бумага крепированная</t>
  </si>
  <si>
    <t>Гуашь разная</t>
  </si>
  <si>
    <t>Канцелярские товары для сотрудников (ручки, резинки, клей и т.д.)</t>
  </si>
  <si>
    <t xml:space="preserve">Скоросшиватели </t>
  </si>
  <si>
    <t>Тетради разные</t>
  </si>
  <si>
    <t>пленка для факса</t>
  </si>
  <si>
    <t xml:space="preserve">катриджи </t>
  </si>
  <si>
    <t>мыло хозяйственное</t>
  </si>
  <si>
    <t>мыло детское</t>
  </si>
  <si>
    <t>пемолюкс</t>
  </si>
  <si>
    <t xml:space="preserve"> губки поролоновые</t>
  </si>
  <si>
    <t>стиральный порошок-автомат</t>
  </si>
  <si>
    <t>Жавель - солид</t>
  </si>
  <si>
    <t>Моющее средство для стекол, для посуды</t>
  </si>
  <si>
    <t xml:space="preserve">Ополаскиватель </t>
  </si>
  <si>
    <t>Лампы ЛД</t>
  </si>
  <si>
    <t>Сверла</t>
  </si>
  <si>
    <t>Гофра д/унитаза</t>
  </si>
  <si>
    <t>Круг отрезной к болгарке</t>
  </si>
  <si>
    <t xml:space="preserve">Перчатки резиновые </t>
  </si>
  <si>
    <t>Салфетки бумажные</t>
  </si>
  <si>
    <t>Туалетная бумага</t>
  </si>
  <si>
    <t>Лампы накаливания</t>
  </si>
  <si>
    <t>Гибкая подводка</t>
  </si>
  <si>
    <t>Кранбуксы и вентили</t>
  </si>
  <si>
    <t>Хим. вещества для бассейна</t>
  </si>
  <si>
    <t>Металич. сито Ø 25-30</t>
  </si>
  <si>
    <t>Дуршлаг  Ø 30-35</t>
  </si>
  <si>
    <t>Ножи универсальные</t>
  </si>
  <si>
    <t>Ножницы кухонные</t>
  </si>
  <si>
    <t>Ковш эмал. на 1-1,5 л.</t>
  </si>
  <si>
    <t>Ведро эмалирован.</t>
  </si>
  <si>
    <t>Тазы пластмассовые разных размеров</t>
  </si>
  <si>
    <t>Ведра пластмассовые</t>
  </si>
  <si>
    <t>Сковороды глубокие</t>
  </si>
  <si>
    <t>Доска разделочная</t>
  </si>
  <si>
    <t>Бокалы детские</t>
  </si>
  <si>
    <t>Тарелка мелкая</t>
  </si>
  <si>
    <t>Тарелка глубокая</t>
  </si>
  <si>
    <t>Графин</t>
  </si>
  <si>
    <t>Кастрюли эмал. разные</t>
  </si>
  <si>
    <t>Лопата совковая</t>
  </si>
  <si>
    <t>Метла</t>
  </si>
  <si>
    <t>6853 Гкал*12 мес с ув.</t>
  </si>
  <si>
    <t>850 квт/ч*3,88 с индексацией</t>
  </si>
  <si>
    <t>9361 тыс.куб*30,48*1,1</t>
  </si>
  <si>
    <t>Рем.комплект для сливного</t>
  </si>
  <si>
    <t>код цели 22300</t>
  </si>
  <si>
    <t>тепловая энергия 22301</t>
  </si>
  <si>
    <t>электрическая энергия 22302</t>
  </si>
  <si>
    <t>водоснабжение и водоотведение 22303</t>
  </si>
  <si>
    <r>
      <t xml:space="preserve"> субсидии на финансовое обеспечение государственного (муниципального) задания на оказание государственных (муниципальных ) услуг, выполнения работ -</t>
    </r>
    <r>
      <rPr>
        <b/>
        <sz val="12"/>
        <color indexed="8"/>
        <rFont val="Calibri"/>
        <family val="2"/>
      </rPr>
      <t xml:space="preserve"> средства местного бюджета</t>
    </r>
  </si>
  <si>
    <t>ДОУ 2</t>
  </si>
  <si>
    <t>Исполнение</t>
  </si>
  <si>
    <t>Лампы бактерицидные</t>
  </si>
  <si>
    <t>504 0701 7950603 611</t>
  </si>
  <si>
    <t>505 0701 7950603 611</t>
  </si>
  <si>
    <t>506 0701 7950603 611</t>
  </si>
  <si>
    <t>507 0701 7950603 611</t>
  </si>
  <si>
    <t>508 0701 7950603 611</t>
  </si>
  <si>
    <t>509 0701 7950603 611</t>
  </si>
  <si>
    <t>510 0701 7950603 611</t>
  </si>
  <si>
    <t>511 0701 7950603 611</t>
  </si>
  <si>
    <r>
      <t>за счет средств субсидии бюджетным учреждениям на</t>
    </r>
    <r>
      <rPr>
        <b/>
        <i/>
        <sz val="12"/>
        <color indexed="8"/>
        <rFont val="Calibri"/>
        <family val="2"/>
      </rPr>
      <t xml:space="preserve"> </t>
    </r>
    <r>
      <rPr>
        <b/>
        <i/>
        <u val="single"/>
        <sz val="12"/>
        <color indexed="8"/>
        <rFont val="Calibri"/>
        <family val="2"/>
      </rPr>
      <t>содержание имущества</t>
    </r>
    <r>
      <rPr>
        <b/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</t>
    </r>
    <r>
      <rPr>
        <b/>
        <sz val="12"/>
        <color indexed="8"/>
        <rFont val="Calibri"/>
        <family val="2"/>
      </rPr>
      <t>средства местного бюджета</t>
    </r>
  </si>
  <si>
    <t>вид расходов 24102</t>
  </si>
  <si>
    <t>Размологова  Г.А.</t>
  </si>
  <si>
    <t>Хасанова О.А.</t>
  </si>
  <si>
    <t>код цели 34099/24101</t>
  </si>
  <si>
    <t>код цели31099/24101</t>
  </si>
  <si>
    <t>код цели 22601 /24102</t>
  </si>
  <si>
    <t>код цели 22603 Вневедомственная охрана/24102</t>
  </si>
  <si>
    <t>код цели 22599 Другие расходы по содержанию имущества/24102</t>
  </si>
  <si>
    <t>код цели 22503/24102</t>
  </si>
  <si>
    <t>код цели 22502 Помещений/24102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</si>
</sst>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10"/>
      <name val="Calibri"/>
      <family val="2"/>
    </font>
    <font>
      <b/>
      <sz val="20"/>
      <color indexed="56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36" fillId="0" borderId="0" xfId="50" applyAlignment="1">
      <alignment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/>
    </xf>
    <xf numFmtId="2" fontId="36" fillId="0" borderId="0" xfId="50" applyNumberFormat="1" applyAlignment="1">
      <alignment/>
    </xf>
    <xf numFmtId="4" fontId="4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4" fillId="35" borderId="10" xfId="0" applyNumberFormat="1" applyFont="1" applyFill="1" applyBorder="1" applyAlignment="1">
      <alignment/>
    </xf>
    <xf numFmtId="0" fontId="43" fillId="0" borderId="10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3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4" fontId="4" fillId="32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35" borderId="0" xfId="0" applyFont="1" applyFill="1" applyAlignment="1">
      <alignment/>
    </xf>
    <xf numFmtId="0" fontId="36" fillId="35" borderId="10" xfId="50" applyFill="1" applyBorder="1" applyAlignment="1">
      <alignment/>
    </xf>
    <xf numFmtId="0" fontId="0" fillId="35" borderId="0" xfId="26" applyFill="1" applyAlignment="1">
      <alignment/>
    </xf>
    <xf numFmtId="0" fontId="0" fillId="35" borderId="0" xfId="0" applyFill="1" applyAlignment="1">
      <alignment/>
    </xf>
    <xf numFmtId="0" fontId="45" fillId="35" borderId="3" xfId="44" applyFont="1" applyFill="1" applyAlignment="1">
      <alignment/>
    </xf>
    <xf numFmtId="0" fontId="8" fillId="35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7"/>
  <sheetViews>
    <sheetView zoomScale="96" zoomScaleNormal="96" zoomScalePageLayoutView="0" workbookViewId="0" topLeftCell="A28">
      <selection activeCell="A22" sqref="A22"/>
    </sheetView>
  </sheetViews>
  <sheetFormatPr defaultColWidth="8.796875" defaultRowHeight="18.75"/>
  <cols>
    <col min="1" max="1" width="65.3984375" style="2" customWidth="1"/>
    <col min="2" max="2" width="17.5" style="2" customWidth="1"/>
    <col min="3" max="3" width="8.796875" style="2" customWidth="1"/>
    <col min="4" max="4" width="13.3984375" style="2" customWidth="1"/>
    <col min="5" max="5" width="12" style="2" customWidth="1"/>
    <col min="6" max="16384" width="8.796875" style="2" customWidth="1"/>
  </cols>
  <sheetData>
    <row r="3" ht="15.75">
      <c r="A3" s="1" t="s">
        <v>0</v>
      </c>
    </row>
    <row r="5" spans="1:2" ht="18.75">
      <c r="A5" s="5" t="s">
        <v>1</v>
      </c>
      <c r="B5" s="5" t="s">
        <v>2</v>
      </c>
    </row>
    <row r="6" spans="1:2" ht="15.75">
      <c r="A6" s="3" t="s">
        <v>114</v>
      </c>
      <c r="B6" s="3"/>
    </row>
    <row r="7" spans="1:2" ht="15.75">
      <c r="A7" s="3" t="s">
        <v>3</v>
      </c>
      <c r="B7" s="3"/>
    </row>
    <row r="8" spans="1:2" ht="15.75">
      <c r="A8" s="4" t="s">
        <v>4</v>
      </c>
      <c r="B8" s="3"/>
    </row>
    <row r="9" spans="1:2" ht="15.75">
      <c r="A9" s="3" t="s">
        <v>5</v>
      </c>
      <c r="B9" s="3"/>
    </row>
    <row r="10" spans="1:2" ht="31.5">
      <c r="A10" s="4" t="s">
        <v>6</v>
      </c>
      <c r="B10" s="3"/>
    </row>
    <row r="11" spans="1:2" ht="31.5">
      <c r="A11" s="4" t="s">
        <v>7</v>
      </c>
      <c r="B11" s="3"/>
    </row>
    <row r="12" spans="1:2" ht="31.5">
      <c r="A12" s="4" t="s">
        <v>8</v>
      </c>
      <c r="B12" s="3"/>
    </row>
    <row r="13" spans="1:2" ht="15.75">
      <c r="A13" s="4" t="s">
        <v>9</v>
      </c>
      <c r="B13" s="3"/>
    </row>
    <row r="14" spans="1:2" ht="15.75">
      <c r="A14" s="4" t="s">
        <v>10</v>
      </c>
      <c r="B14" s="3">
        <f>B16+B17</f>
        <v>6782961.9</v>
      </c>
    </row>
    <row r="15" spans="1:2" ht="15.75">
      <c r="A15" s="4" t="s">
        <v>5</v>
      </c>
      <c r="B15" s="3"/>
    </row>
    <row r="16" spans="1:2" ht="15.75">
      <c r="A16" s="4" t="s">
        <v>11</v>
      </c>
      <c r="B16" s="3">
        <v>6782961.9</v>
      </c>
    </row>
    <row r="17" spans="1:2" ht="15.75">
      <c r="A17" s="4" t="s">
        <v>12</v>
      </c>
      <c r="B17" s="3"/>
    </row>
    <row r="18" spans="1:2" ht="15.75">
      <c r="A18" s="4" t="s">
        <v>13</v>
      </c>
      <c r="B18" s="3"/>
    </row>
    <row r="19" spans="1:2" ht="15.75">
      <c r="A19" s="4" t="s">
        <v>3</v>
      </c>
      <c r="B19" s="3"/>
    </row>
    <row r="20" spans="1:2" ht="31.5">
      <c r="A20" s="4" t="s">
        <v>14</v>
      </c>
      <c r="B20" s="3"/>
    </row>
    <row r="21" spans="1:2" ht="31.5">
      <c r="A21" s="4" t="s">
        <v>15</v>
      </c>
      <c r="B21" s="3"/>
    </row>
    <row r="22" spans="1:2" ht="15.75">
      <c r="A22" s="4" t="s">
        <v>5</v>
      </c>
      <c r="B22" s="3"/>
    </row>
    <row r="23" spans="1:2" ht="15.75">
      <c r="A23" s="3" t="s">
        <v>16</v>
      </c>
      <c r="B23" s="3"/>
    </row>
    <row r="24" spans="1:2" ht="15.75">
      <c r="A24" s="3" t="s">
        <v>17</v>
      </c>
      <c r="B24" s="3"/>
    </row>
    <row r="25" spans="1:2" ht="15.75">
      <c r="A25" s="3" t="s">
        <v>18</v>
      </c>
      <c r="B25" s="3"/>
    </row>
    <row r="26" spans="1:2" ht="15.75">
      <c r="A26" s="3" t="s">
        <v>19</v>
      </c>
      <c r="B26" s="3"/>
    </row>
    <row r="27" spans="1:2" ht="15.75">
      <c r="A27" s="3" t="s">
        <v>20</v>
      </c>
      <c r="B27" s="3"/>
    </row>
    <row r="28" spans="1:2" ht="15.75">
      <c r="A28" s="3" t="s">
        <v>21</v>
      </c>
      <c r="B28" s="3"/>
    </row>
    <row r="29" spans="1:2" ht="15.75">
      <c r="A29" s="3" t="s">
        <v>22</v>
      </c>
      <c r="B29" s="3"/>
    </row>
    <row r="30" spans="1:2" ht="15.75">
      <c r="A30" s="3" t="s">
        <v>23</v>
      </c>
      <c r="B30" s="3"/>
    </row>
    <row r="31" spans="1:2" ht="15.75">
      <c r="A31" s="3" t="s">
        <v>24</v>
      </c>
      <c r="B31" s="3"/>
    </row>
    <row r="32" spans="1:2" ht="15.75">
      <c r="A32" s="3" t="s">
        <v>25</v>
      </c>
      <c r="B32" s="3"/>
    </row>
    <row r="33" spans="1:2" ht="31.5">
      <c r="A33" s="4" t="s">
        <v>26</v>
      </c>
      <c r="B33" s="3"/>
    </row>
    <row r="34" spans="1:2" ht="15.75">
      <c r="A34" s="3" t="s">
        <v>5</v>
      </c>
      <c r="B34" s="3"/>
    </row>
    <row r="35" spans="1:2" ht="15.75">
      <c r="A35" s="3" t="s">
        <v>27</v>
      </c>
      <c r="B35" s="3"/>
    </row>
    <row r="36" spans="1:2" ht="15.75">
      <c r="A36" s="3" t="s">
        <v>28</v>
      </c>
      <c r="B36" s="3"/>
    </row>
    <row r="37" spans="1:2" ht="15.75">
      <c r="A37" s="3" t="s">
        <v>29</v>
      </c>
      <c r="B37" s="3"/>
    </row>
    <row r="38" spans="1:2" ht="15.75">
      <c r="A38" s="3" t="s">
        <v>30</v>
      </c>
      <c r="B38" s="3"/>
    </row>
    <row r="39" spans="1:2" ht="15.75">
      <c r="A39" s="3" t="s">
        <v>31</v>
      </c>
      <c r="B39" s="3"/>
    </row>
    <row r="40" spans="1:2" ht="15.75">
      <c r="A40" s="3" t="s">
        <v>32</v>
      </c>
      <c r="B40" s="3"/>
    </row>
    <row r="41" spans="1:2" ht="15.75">
      <c r="A41" s="3" t="s">
        <v>33</v>
      </c>
      <c r="B41" s="3"/>
    </row>
    <row r="42" spans="1:2" ht="15.75">
      <c r="A42" s="3" t="s">
        <v>34</v>
      </c>
      <c r="B42" s="3"/>
    </row>
    <row r="43" spans="1:2" ht="15.75">
      <c r="A43" s="3" t="s">
        <v>35</v>
      </c>
      <c r="B43" s="3"/>
    </row>
    <row r="44" spans="1:2" ht="15.75">
      <c r="A44" s="3" t="s">
        <v>36</v>
      </c>
      <c r="B44" s="3"/>
    </row>
    <row r="45" spans="1:2" ht="15.75">
      <c r="A45" s="3" t="s">
        <v>37</v>
      </c>
      <c r="B45" s="3"/>
    </row>
    <row r="46" spans="1:2" ht="15.75">
      <c r="A46" s="3" t="s">
        <v>3</v>
      </c>
      <c r="B46" s="3"/>
    </row>
    <row r="47" spans="1:2" ht="15.75">
      <c r="A47" s="3" t="s">
        <v>38</v>
      </c>
      <c r="B47" s="3"/>
    </row>
    <row r="48" spans="1:2" ht="31.5">
      <c r="A48" s="4" t="s">
        <v>39</v>
      </c>
      <c r="B48" s="3"/>
    </row>
    <row r="49" spans="1:2" ht="15.75">
      <c r="A49" s="3" t="s">
        <v>5</v>
      </c>
      <c r="B49" s="3"/>
    </row>
    <row r="50" spans="1:2" ht="15.75">
      <c r="A50" s="3" t="s">
        <v>40</v>
      </c>
      <c r="B50" s="3"/>
    </row>
    <row r="51" spans="1:2" ht="15.75">
      <c r="A51" s="3" t="s">
        <v>41</v>
      </c>
      <c r="B51" s="3"/>
    </row>
    <row r="52" spans="1:2" ht="15.75">
      <c r="A52" s="3" t="s">
        <v>42</v>
      </c>
      <c r="B52" s="3"/>
    </row>
    <row r="53" spans="1:2" ht="15.75">
      <c r="A53" s="3" t="s">
        <v>43</v>
      </c>
      <c r="B53" s="3"/>
    </row>
    <row r="54" spans="1:2" ht="15.75">
      <c r="A54" s="3" t="s">
        <v>44</v>
      </c>
      <c r="B54" s="3"/>
    </row>
    <row r="55" spans="1:2" ht="15.75">
      <c r="A55" s="3" t="s">
        <v>45</v>
      </c>
      <c r="B55" s="3"/>
    </row>
    <row r="56" spans="1:2" ht="15.75">
      <c r="A56" s="3" t="s">
        <v>46</v>
      </c>
      <c r="B56" s="3"/>
    </row>
    <row r="57" spans="1:2" ht="15.75">
      <c r="A57" s="3" t="s">
        <v>47</v>
      </c>
      <c r="B57" s="3"/>
    </row>
    <row r="58" spans="1:2" ht="15.75">
      <c r="A58" s="3" t="s">
        <v>115</v>
      </c>
      <c r="B58" s="3"/>
    </row>
    <row r="59" spans="1:2" ht="15.75">
      <c r="A59" s="3" t="s">
        <v>48</v>
      </c>
      <c r="B59" s="3"/>
    </row>
    <row r="60" spans="1:2" ht="15.75">
      <c r="A60" s="3" t="s">
        <v>49</v>
      </c>
      <c r="B60" s="3"/>
    </row>
    <row r="61" spans="1:2" ht="15.75">
      <c r="A61" s="3" t="s">
        <v>50</v>
      </c>
      <c r="B61" s="3"/>
    </row>
    <row r="62" spans="1:2" ht="15.75">
      <c r="A62" s="3" t="s">
        <v>51</v>
      </c>
      <c r="B62" s="3"/>
    </row>
    <row r="63" spans="1:2" ht="15.75">
      <c r="A63" s="4" t="s">
        <v>4</v>
      </c>
      <c r="B63" s="3"/>
    </row>
    <row r="64" spans="1:2" ht="15.75">
      <c r="A64" s="3" t="s">
        <v>5</v>
      </c>
      <c r="B64" s="3"/>
    </row>
    <row r="65" spans="1:2" ht="15.75">
      <c r="A65" s="3" t="s">
        <v>52</v>
      </c>
      <c r="B65" s="3"/>
    </row>
    <row r="66" spans="1:2" ht="15.75">
      <c r="A66" s="3" t="s">
        <v>53</v>
      </c>
      <c r="B66" s="3"/>
    </row>
    <row r="67" spans="1:2" ht="15.75">
      <c r="A67" s="3" t="s">
        <v>54</v>
      </c>
      <c r="B67" s="3"/>
    </row>
    <row r="68" spans="1:2" ht="15.75">
      <c r="A68" s="3" t="s">
        <v>55</v>
      </c>
      <c r="B68" s="3"/>
    </row>
    <row r="69" spans="1:2" ht="15.75">
      <c r="A69" s="3" t="s">
        <v>56</v>
      </c>
      <c r="B69" s="3"/>
    </row>
    <row r="70" spans="1:2" ht="15.75">
      <c r="A70" s="3" t="s">
        <v>57</v>
      </c>
      <c r="B70" s="3"/>
    </row>
    <row r="71" spans="1:2" ht="15.75">
      <c r="A71" s="3" t="s">
        <v>58</v>
      </c>
      <c r="B71" s="3"/>
    </row>
    <row r="72" spans="1:2" ht="15.75">
      <c r="A72" s="3" t="s">
        <v>59</v>
      </c>
      <c r="B72" s="3"/>
    </row>
    <row r="73" spans="1:2" ht="15.75">
      <c r="A73" s="3" t="s">
        <v>116</v>
      </c>
      <c r="B73" s="3"/>
    </row>
    <row r="74" spans="1:2" ht="15.75">
      <c r="A74" s="3" t="s">
        <v>60</v>
      </c>
      <c r="B74" s="3"/>
    </row>
    <row r="75" spans="1:2" ht="15.75">
      <c r="A75" s="3" t="s">
        <v>61</v>
      </c>
      <c r="B75" s="3"/>
    </row>
    <row r="76" spans="1:2" ht="15.75">
      <c r="A76" s="3" t="s">
        <v>62</v>
      </c>
      <c r="B76" s="3"/>
    </row>
    <row r="77" spans="1:2" ht="15.75">
      <c r="A77" s="3" t="s">
        <v>63</v>
      </c>
      <c r="B77" s="3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I131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8.796875" defaultRowHeight="18.75"/>
  <cols>
    <col min="1" max="1" width="41.3984375" style="17" customWidth="1"/>
    <col min="2" max="2" width="11.5" style="13" customWidth="1"/>
    <col min="3" max="3" width="6" style="19" customWidth="1"/>
    <col min="4" max="4" width="16" style="64" customWidth="1"/>
    <col min="5" max="5" width="9.5" style="64" customWidth="1"/>
    <col min="6" max="6" width="11.09765625" style="64" customWidth="1"/>
    <col min="7" max="7" width="10.3984375" style="64" customWidth="1"/>
  </cols>
  <sheetData>
    <row r="2" spans="1:7" s="2" customFormat="1" ht="1.5" customHeight="1">
      <c r="A2" s="14" t="s">
        <v>64</v>
      </c>
      <c r="B2" s="8"/>
      <c r="C2" s="18"/>
      <c r="D2" s="61"/>
      <c r="E2" s="61"/>
      <c r="F2" s="61"/>
      <c r="G2" s="61"/>
    </row>
    <row r="3" spans="1:7" s="2" customFormat="1" ht="15.75" hidden="1">
      <c r="A3" s="14"/>
      <c r="B3" s="8"/>
      <c r="C3" s="18"/>
      <c r="D3" s="61"/>
      <c r="E3" s="61"/>
      <c r="F3" s="61"/>
      <c r="G3" s="61"/>
    </row>
    <row r="4" spans="1:7" s="2" customFormat="1" ht="25.5" customHeight="1">
      <c r="A4" s="67" t="s">
        <v>1</v>
      </c>
      <c r="B4" s="74" t="s">
        <v>141</v>
      </c>
      <c r="C4" s="69" t="s">
        <v>65</v>
      </c>
      <c r="D4" s="71" t="s">
        <v>66</v>
      </c>
      <c r="E4" s="73" t="s">
        <v>67</v>
      </c>
      <c r="F4" s="73"/>
      <c r="G4" s="61"/>
    </row>
    <row r="5" spans="1:7" s="2" customFormat="1" ht="90.75" customHeight="1">
      <c r="A5" s="68"/>
      <c r="B5" s="75"/>
      <c r="C5" s="70"/>
      <c r="D5" s="72"/>
      <c r="E5" s="34" t="s">
        <v>68</v>
      </c>
      <c r="F5" s="34" t="s">
        <v>69</v>
      </c>
      <c r="G5" s="61"/>
    </row>
    <row r="6" spans="1:7" s="2" customFormat="1" ht="31.5">
      <c r="A6" s="4" t="s">
        <v>70</v>
      </c>
      <c r="B6" s="9"/>
      <c r="C6" s="6" t="s">
        <v>71</v>
      </c>
      <c r="D6" s="35"/>
      <c r="E6" s="35"/>
      <c r="F6" s="35"/>
      <c r="G6" s="61"/>
    </row>
    <row r="7" spans="1:7" s="2" customFormat="1" ht="22.5">
      <c r="A7" s="15" t="s">
        <v>72</v>
      </c>
      <c r="B7" s="10"/>
      <c r="C7" s="6" t="s">
        <v>71</v>
      </c>
      <c r="D7" s="62">
        <f>D20</f>
        <v>34544110</v>
      </c>
      <c r="E7" s="35"/>
      <c r="F7" s="35"/>
      <c r="G7" s="61"/>
    </row>
    <row r="8" spans="1:7" s="2" customFormat="1" ht="15.75">
      <c r="A8" s="4" t="s">
        <v>73</v>
      </c>
      <c r="B8" s="9"/>
      <c r="C8" s="6" t="s">
        <v>71</v>
      </c>
      <c r="D8" s="35"/>
      <c r="E8" s="35"/>
      <c r="F8" s="35"/>
      <c r="G8" s="61"/>
    </row>
    <row r="9" spans="1:7" s="2" customFormat="1" ht="32.25" customHeight="1" thickBot="1">
      <c r="A9" s="4" t="s">
        <v>74</v>
      </c>
      <c r="B9" s="9"/>
      <c r="C9" s="6" t="s">
        <v>71</v>
      </c>
      <c r="D9" s="65">
        <f>D22</f>
        <v>33862110</v>
      </c>
      <c r="E9" s="35"/>
      <c r="F9" s="35"/>
      <c r="G9" s="61"/>
    </row>
    <row r="10" spans="1:7" s="2" customFormat="1" ht="32.25" thickTop="1">
      <c r="A10" s="4" t="s">
        <v>160</v>
      </c>
      <c r="B10" s="9"/>
      <c r="C10" s="6" t="s">
        <v>71</v>
      </c>
      <c r="D10" s="35"/>
      <c r="E10" s="35"/>
      <c r="F10" s="35"/>
      <c r="G10" s="61"/>
    </row>
    <row r="11" spans="1:7" s="2" customFormat="1" ht="15.75">
      <c r="A11" s="4" t="s">
        <v>75</v>
      </c>
      <c r="B11" s="9"/>
      <c r="C11" s="6"/>
      <c r="D11" s="35"/>
      <c r="E11" s="35"/>
      <c r="F11" s="35"/>
      <c r="G11" s="61"/>
    </row>
    <row r="12" spans="1:7" s="2" customFormat="1" ht="63">
      <c r="A12" s="4" t="s">
        <v>76</v>
      </c>
      <c r="B12" s="11"/>
      <c r="C12" s="6" t="s">
        <v>71</v>
      </c>
      <c r="D12" s="35"/>
      <c r="E12" s="35"/>
      <c r="F12" s="35"/>
      <c r="G12" s="61"/>
    </row>
    <row r="13" spans="1:7" s="2" customFormat="1" ht="15.75">
      <c r="A13" s="4" t="s">
        <v>73</v>
      </c>
      <c r="B13" s="9"/>
      <c r="C13" s="6" t="s">
        <v>71</v>
      </c>
      <c r="D13" s="35"/>
      <c r="E13" s="35"/>
      <c r="F13" s="35"/>
      <c r="G13" s="61"/>
    </row>
    <row r="14" spans="1:7" s="2" customFormat="1" ht="15.75">
      <c r="A14" s="4" t="s">
        <v>77</v>
      </c>
      <c r="B14" s="9"/>
      <c r="C14" s="6" t="s">
        <v>71</v>
      </c>
      <c r="D14" s="35"/>
      <c r="E14" s="35"/>
      <c r="F14" s="35"/>
      <c r="G14" s="61"/>
    </row>
    <row r="15" spans="1:7" s="2" customFormat="1" ht="15.75">
      <c r="A15" s="4" t="s">
        <v>78</v>
      </c>
      <c r="B15" s="9"/>
      <c r="C15" s="6" t="s">
        <v>71</v>
      </c>
      <c r="D15" s="35"/>
      <c r="E15" s="35"/>
      <c r="F15" s="35"/>
      <c r="G15" s="61"/>
    </row>
    <row r="16" spans="1:7" s="2" customFormat="1" ht="31.5">
      <c r="A16" s="4" t="s">
        <v>79</v>
      </c>
      <c r="B16" s="9"/>
      <c r="C16" s="6" t="s">
        <v>71</v>
      </c>
      <c r="D16" s="35"/>
      <c r="E16" s="35"/>
      <c r="F16" s="35"/>
      <c r="G16" s="61"/>
    </row>
    <row r="17" spans="1:7" s="2" customFormat="1" ht="15.75">
      <c r="A17" s="4" t="s">
        <v>73</v>
      </c>
      <c r="B17" s="9"/>
      <c r="C17" s="6" t="s">
        <v>71</v>
      </c>
      <c r="D17" s="35"/>
      <c r="E17" s="35"/>
      <c r="F17" s="35"/>
      <c r="G17" s="61"/>
    </row>
    <row r="18" spans="1:7" s="2" customFormat="1" ht="15.75">
      <c r="A18" s="4"/>
      <c r="B18" s="9"/>
      <c r="C18" s="6" t="s">
        <v>71</v>
      </c>
      <c r="D18" s="35"/>
      <c r="E18" s="35"/>
      <c r="F18" s="35"/>
      <c r="G18" s="61"/>
    </row>
    <row r="19" spans="1:7" s="2" customFormat="1" ht="31.5">
      <c r="A19" s="4" t="s">
        <v>80</v>
      </c>
      <c r="B19" s="9"/>
      <c r="C19" s="6" t="s">
        <v>71</v>
      </c>
      <c r="D19" s="35"/>
      <c r="E19" s="35"/>
      <c r="F19" s="35"/>
      <c r="G19" s="61"/>
    </row>
    <row r="20" spans="1:7" s="2" customFormat="1" ht="22.5">
      <c r="A20" s="16" t="s">
        <v>81</v>
      </c>
      <c r="B20" s="12"/>
      <c r="C20" s="6">
        <v>900</v>
      </c>
      <c r="D20" s="62">
        <f>D23+D53+D63+D69+D75+D87+D92+D113+D103</f>
        <v>34544110</v>
      </c>
      <c r="E20" s="35"/>
      <c r="F20" s="35"/>
      <c r="G20" s="61"/>
    </row>
    <row r="21" spans="1:7" s="2" customFormat="1" ht="15.75">
      <c r="A21" s="4" t="s">
        <v>73</v>
      </c>
      <c r="B21" s="9"/>
      <c r="C21" s="6"/>
      <c r="D21" s="35"/>
      <c r="E21" s="35"/>
      <c r="F21" s="35"/>
      <c r="G21" s="61"/>
    </row>
    <row r="22" spans="1:7" s="2" customFormat="1" ht="64.5">
      <c r="A22" s="16" t="s">
        <v>162</v>
      </c>
      <c r="B22" s="12"/>
      <c r="C22" s="6"/>
      <c r="D22" s="66">
        <f>D23+D53+D63+D69+D75+D87+D92+D103</f>
        <v>33862110</v>
      </c>
      <c r="E22" s="35"/>
      <c r="F22" s="35"/>
      <c r="G22" s="61"/>
    </row>
    <row r="23" spans="1:7" s="2" customFormat="1" ht="64.5">
      <c r="A23" s="4" t="s">
        <v>127</v>
      </c>
      <c r="B23" s="12" t="s">
        <v>126</v>
      </c>
      <c r="C23" s="6"/>
      <c r="D23" s="66">
        <f>D24+D37+D29+D40+D44+D45+D51</f>
        <v>26489210</v>
      </c>
      <c r="E23" s="35"/>
      <c r="F23" s="35"/>
      <c r="G23" s="63">
        <f>D23+D113+D53+D63+D69+D75+D87+D92+D103</f>
        <v>34544110</v>
      </c>
    </row>
    <row r="24" spans="1:7" s="2" customFormat="1" ht="31.5">
      <c r="A24" s="4" t="s">
        <v>82</v>
      </c>
      <c r="B24" s="9" t="s">
        <v>126</v>
      </c>
      <c r="C24" s="6">
        <v>210</v>
      </c>
      <c r="D24" s="35">
        <f>SUM(D26:D28)</f>
        <v>21007400</v>
      </c>
      <c r="E24" s="35"/>
      <c r="F24" s="35"/>
      <c r="G24" s="61"/>
    </row>
    <row r="25" spans="1:7" s="2" customFormat="1" ht="15.75">
      <c r="A25" s="4" t="s">
        <v>3</v>
      </c>
      <c r="B25" s="9" t="s">
        <v>126</v>
      </c>
      <c r="C25" s="6"/>
      <c r="D25" s="35"/>
      <c r="E25" s="35"/>
      <c r="F25" s="35"/>
      <c r="G25" s="61"/>
    </row>
    <row r="26" spans="1:7" s="2" customFormat="1" ht="15.75">
      <c r="A26" s="4" t="s">
        <v>83</v>
      </c>
      <c r="B26" s="9" t="s">
        <v>126</v>
      </c>
      <c r="C26" s="6">
        <v>211</v>
      </c>
      <c r="D26" s="35">
        <v>16127000</v>
      </c>
      <c r="E26" s="35"/>
      <c r="F26" s="35"/>
      <c r="G26" s="61"/>
    </row>
    <row r="27" spans="1:7" s="2" customFormat="1" ht="15.75">
      <c r="A27" s="4" t="s">
        <v>84</v>
      </c>
      <c r="B27" s="9" t="s">
        <v>126</v>
      </c>
      <c r="C27" s="6">
        <v>212</v>
      </c>
      <c r="D27" s="35">
        <f>'приложение средства местного б'!D5</f>
        <v>10000</v>
      </c>
      <c r="E27" s="35"/>
      <c r="F27" s="35"/>
      <c r="G27" s="61"/>
    </row>
    <row r="28" spans="1:7" s="2" customFormat="1" ht="15.75">
      <c r="A28" s="4" t="s">
        <v>85</v>
      </c>
      <c r="B28" s="9" t="s">
        <v>126</v>
      </c>
      <c r="C28" s="6">
        <v>213</v>
      </c>
      <c r="D28" s="35">
        <v>4870400</v>
      </c>
      <c r="E28" s="35"/>
      <c r="F28" s="35"/>
      <c r="G28" s="61"/>
    </row>
    <row r="29" spans="1:7" s="2" customFormat="1" ht="15.75">
      <c r="A29" s="4" t="s">
        <v>86</v>
      </c>
      <c r="B29" s="9" t="s">
        <v>126</v>
      </c>
      <c r="C29" s="6">
        <v>220</v>
      </c>
      <c r="D29" s="35">
        <f>SUM(D31:D36)</f>
        <v>4968950</v>
      </c>
      <c r="E29" s="35"/>
      <c r="F29" s="35"/>
      <c r="G29" s="61"/>
    </row>
    <row r="30" spans="1:7" s="2" customFormat="1" ht="15.75">
      <c r="A30" s="4" t="s">
        <v>3</v>
      </c>
      <c r="B30" s="9" t="s">
        <v>126</v>
      </c>
      <c r="C30" s="6"/>
      <c r="D30" s="35"/>
      <c r="E30" s="35"/>
      <c r="F30" s="35"/>
      <c r="G30" s="61"/>
    </row>
    <row r="31" spans="1:7" s="2" customFormat="1" ht="15.75">
      <c r="A31" s="4" t="s">
        <v>87</v>
      </c>
      <c r="B31" s="9" t="s">
        <v>126</v>
      </c>
      <c r="C31" s="6">
        <v>221</v>
      </c>
      <c r="D31" s="35">
        <f>'приложение средства местного б'!D8</f>
        <v>88000</v>
      </c>
      <c r="E31" s="35"/>
      <c r="F31" s="35"/>
      <c r="G31" s="61"/>
    </row>
    <row r="32" spans="1:7" s="2" customFormat="1" ht="15.75">
      <c r="A32" s="4" t="s">
        <v>88</v>
      </c>
      <c r="B32" s="9" t="s">
        <v>126</v>
      </c>
      <c r="C32" s="6">
        <v>222</v>
      </c>
      <c r="D32" s="35">
        <f>'приложение средства местного б'!D14+'приложение средства местного б'!D18</f>
        <v>0</v>
      </c>
      <c r="E32" s="35"/>
      <c r="F32" s="35"/>
      <c r="G32" s="61"/>
    </row>
    <row r="33" spans="1:7" s="2" customFormat="1" ht="15.75">
      <c r="A33" s="4" t="s">
        <v>89</v>
      </c>
      <c r="B33" s="9" t="s">
        <v>126</v>
      </c>
      <c r="C33" s="6">
        <v>223</v>
      </c>
      <c r="D33" s="35">
        <f>'приложение средства местного б'!D21</f>
        <v>3958500</v>
      </c>
      <c r="E33" s="35"/>
      <c r="F33" s="35"/>
      <c r="G33" s="61"/>
    </row>
    <row r="34" spans="1:7" s="2" customFormat="1" ht="15.75">
      <c r="A34" s="4" t="s">
        <v>90</v>
      </c>
      <c r="B34" s="9" t="s">
        <v>126</v>
      </c>
      <c r="C34" s="6">
        <v>224</v>
      </c>
      <c r="D34" s="35"/>
      <c r="E34" s="35"/>
      <c r="F34" s="35"/>
      <c r="G34" s="61"/>
    </row>
    <row r="35" spans="1:7" s="2" customFormat="1" ht="15.75">
      <c r="A35" s="4" t="s">
        <v>91</v>
      </c>
      <c r="B35" s="9" t="s">
        <v>126</v>
      </c>
      <c r="C35" s="6">
        <v>225</v>
      </c>
      <c r="D35" s="35">
        <f>'приложение средства местного б'!D42+'приложение содер.имущ.'!D8+'приложение содер.имущ.'!D15+'приложение содер.имущ.'!D18+'приложение содер.имущ.'!D23+'приложение содер.имущ.'!D27</f>
        <v>695100</v>
      </c>
      <c r="E35" s="35"/>
      <c r="F35" s="35"/>
      <c r="G35" s="61"/>
    </row>
    <row r="36" spans="1:7" s="2" customFormat="1" ht="15.75">
      <c r="A36" s="4" t="s">
        <v>92</v>
      </c>
      <c r="B36" s="9" t="s">
        <v>126</v>
      </c>
      <c r="C36" s="6">
        <v>226</v>
      </c>
      <c r="D36" s="35">
        <f>'приложение средства местного б'!D45+'приложение средства местного б'!D48+'приложение средства местного б'!D52+'приложение содер.имущ.'!D44</f>
        <v>227350</v>
      </c>
      <c r="E36" s="35"/>
      <c r="F36" s="35"/>
      <c r="G36" s="61"/>
    </row>
    <row r="37" spans="1:7" s="2" customFormat="1" ht="15.75">
      <c r="A37" s="4" t="s">
        <v>93</v>
      </c>
      <c r="B37" s="9" t="s">
        <v>126</v>
      </c>
      <c r="C37" s="6">
        <v>240</v>
      </c>
      <c r="D37" s="35">
        <f>SUM(D39)</f>
        <v>0</v>
      </c>
      <c r="E37" s="35"/>
      <c r="F37" s="35"/>
      <c r="G37" s="61"/>
    </row>
    <row r="38" spans="1:7" s="2" customFormat="1" ht="15.75">
      <c r="A38" s="4" t="s">
        <v>3</v>
      </c>
      <c r="B38" s="9" t="s">
        <v>126</v>
      </c>
      <c r="C38" s="6"/>
      <c r="D38" s="35"/>
      <c r="E38" s="35"/>
      <c r="F38" s="35"/>
      <c r="G38" s="61"/>
    </row>
    <row r="39" spans="1:7" s="2" customFormat="1" ht="31.5">
      <c r="A39" s="7" t="s">
        <v>94</v>
      </c>
      <c r="B39" s="9" t="s">
        <v>126</v>
      </c>
      <c r="C39" s="6">
        <v>241</v>
      </c>
      <c r="D39" s="35"/>
      <c r="E39" s="35"/>
      <c r="F39" s="35"/>
      <c r="G39" s="61"/>
    </row>
    <row r="40" spans="1:7" s="2" customFormat="1" ht="15.75">
      <c r="A40" s="4" t="s">
        <v>95</v>
      </c>
      <c r="B40" s="9" t="s">
        <v>126</v>
      </c>
      <c r="C40" s="6">
        <v>260</v>
      </c>
      <c r="D40" s="35">
        <f>SUM(D42:D43)</f>
        <v>0</v>
      </c>
      <c r="E40" s="35"/>
      <c r="F40" s="35"/>
      <c r="G40" s="61"/>
    </row>
    <row r="41" spans="1:7" s="2" customFormat="1" ht="15.75">
      <c r="A41" s="4" t="s">
        <v>3</v>
      </c>
      <c r="B41" s="9" t="s">
        <v>126</v>
      </c>
      <c r="C41" s="6"/>
      <c r="D41" s="35"/>
      <c r="E41" s="35"/>
      <c r="F41" s="35"/>
      <c r="G41" s="61"/>
    </row>
    <row r="42" spans="1:7" s="2" customFormat="1" ht="15.75">
      <c r="A42" s="4" t="s">
        <v>96</v>
      </c>
      <c r="B42" s="9" t="s">
        <v>126</v>
      </c>
      <c r="C42" s="6">
        <v>262</v>
      </c>
      <c r="D42" s="35"/>
      <c r="E42" s="35"/>
      <c r="F42" s="35"/>
      <c r="G42" s="61"/>
    </row>
    <row r="43" spans="1:7" s="2" customFormat="1" ht="31.5">
      <c r="A43" s="7" t="s">
        <v>97</v>
      </c>
      <c r="B43" s="9" t="s">
        <v>126</v>
      </c>
      <c r="C43" s="6">
        <v>263</v>
      </c>
      <c r="D43" s="35"/>
      <c r="E43" s="35"/>
      <c r="F43" s="35"/>
      <c r="G43" s="61"/>
    </row>
    <row r="44" spans="1:7" s="2" customFormat="1" ht="15.75">
      <c r="A44" s="4" t="s">
        <v>98</v>
      </c>
      <c r="B44" s="9" t="s">
        <v>126</v>
      </c>
      <c r="C44" s="6">
        <v>290</v>
      </c>
      <c r="D44" s="35">
        <f>'приложение содер.имущ.'!D55</f>
        <v>14000</v>
      </c>
      <c r="E44" s="35"/>
      <c r="F44" s="35"/>
      <c r="G44" s="61"/>
    </row>
    <row r="45" spans="1:7" s="2" customFormat="1" ht="15.75">
      <c r="A45" s="4" t="s">
        <v>99</v>
      </c>
      <c r="B45" s="9" t="s">
        <v>126</v>
      </c>
      <c r="C45" s="6">
        <v>300</v>
      </c>
      <c r="D45" s="35">
        <f>SUM(D47:D50)</f>
        <v>498860</v>
      </c>
      <c r="E45" s="35"/>
      <c r="F45" s="35"/>
      <c r="G45" s="61"/>
    </row>
    <row r="46" spans="1:7" s="2" customFormat="1" ht="15.75">
      <c r="A46" s="4" t="s">
        <v>3</v>
      </c>
      <c r="B46" s="9" t="s">
        <v>126</v>
      </c>
      <c r="C46" s="6"/>
      <c r="D46" s="35"/>
      <c r="E46" s="35"/>
      <c r="F46" s="35"/>
      <c r="G46" s="61"/>
    </row>
    <row r="47" spans="1:7" s="2" customFormat="1" ht="15.75">
      <c r="A47" s="4" t="s">
        <v>100</v>
      </c>
      <c r="B47" s="9" t="s">
        <v>126</v>
      </c>
      <c r="C47" s="6">
        <v>310</v>
      </c>
      <c r="D47" s="35">
        <f>'приложение средства местного б'!D69+'приложение средства местного б'!D72+'приложение средства местного б'!D78+'приложение средства местного б'!D87</f>
        <v>96100</v>
      </c>
      <c r="E47" s="35"/>
      <c r="F47" s="35"/>
      <c r="G47" s="61"/>
    </row>
    <row r="48" spans="1:7" s="2" customFormat="1" ht="15.75">
      <c r="A48" s="4" t="s">
        <v>101</v>
      </c>
      <c r="B48" s="9" t="s">
        <v>126</v>
      </c>
      <c r="C48" s="6">
        <v>320</v>
      </c>
      <c r="D48" s="35"/>
      <c r="E48" s="35"/>
      <c r="F48" s="35"/>
      <c r="G48" s="61"/>
    </row>
    <row r="49" spans="1:7" s="2" customFormat="1" ht="15.75">
      <c r="A49" s="4" t="s">
        <v>102</v>
      </c>
      <c r="B49" s="9" t="s">
        <v>126</v>
      </c>
      <c r="C49" s="6">
        <v>330</v>
      </c>
      <c r="D49" s="35"/>
      <c r="E49" s="35"/>
      <c r="F49" s="35"/>
      <c r="G49" s="61"/>
    </row>
    <row r="50" spans="1:7" s="2" customFormat="1" ht="15.75">
      <c r="A50" s="4" t="s">
        <v>103</v>
      </c>
      <c r="B50" s="9" t="s">
        <v>126</v>
      </c>
      <c r="C50" s="6">
        <v>340</v>
      </c>
      <c r="D50" s="35">
        <f>'приложение средства местного б'!D99+'приложение средства местного б'!D106+'приложение средства местного б'!D108+'приложение средства местного б'!D115+'приложение средства местного б'!D140</f>
        <v>402760</v>
      </c>
      <c r="E50" s="35"/>
      <c r="F50" s="35"/>
      <c r="G50" s="61"/>
    </row>
    <row r="51" spans="1:7" s="2" customFormat="1" ht="15.75">
      <c r="A51" s="4" t="s">
        <v>128</v>
      </c>
      <c r="B51" s="9" t="s">
        <v>126</v>
      </c>
      <c r="C51" s="6">
        <v>500</v>
      </c>
      <c r="D51" s="35"/>
      <c r="E51" s="35"/>
      <c r="F51" s="35"/>
      <c r="G51" s="61"/>
    </row>
    <row r="52" spans="1:7" s="2" customFormat="1" ht="15.75">
      <c r="A52" s="4"/>
      <c r="B52" s="9"/>
      <c r="C52" s="6"/>
      <c r="D52" s="35"/>
      <c r="E52" s="35"/>
      <c r="F52" s="35"/>
      <c r="G52" s="61"/>
    </row>
    <row r="53" spans="1:7" s="2" customFormat="1" ht="76.5" customHeight="1">
      <c r="A53" s="4" t="s">
        <v>129</v>
      </c>
      <c r="B53" s="12" t="s">
        <v>130</v>
      </c>
      <c r="C53" s="6"/>
      <c r="D53" s="38">
        <f>D54+D59</f>
        <v>176000</v>
      </c>
      <c r="E53" s="35"/>
      <c r="F53" s="35"/>
      <c r="G53" s="61"/>
    </row>
    <row r="54" spans="1:7" s="2" customFormat="1" ht="31.5">
      <c r="A54" s="4" t="s">
        <v>82</v>
      </c>
      <c r="B54" s="9" t="s">
        <v>130</v>
      </c>
      <c r="C54" s="6">
        <v>210</v>
      </c>
      <c r="D54" s="35">
        <f>SUM(D56:D58)</f>
        <v>154000</v>
      </c>
      <c r="E54" s="35"/>
      <c r="F54" s="35"/>
      <c r="G54" s="61"/>
    </row>
    <row r="55" spans="1:7" s="2" customFormat="1" ht="15.75">
      <c r="A55" s="4" t="s">
        <v>3</v>
      </c>
      <c r="B55" s="9" t="s">
        <v>130</v>
      </c>
      <c r="C55" s="6"/>
      <c r="D55" s="35"/>
      <c r="E55" s="35"/>
      <c r="F55" s="35"/>
      <c r="G55" s="61"/>
    </row>
    <row r="56" spans="1:7" s="2" customFormat="1" ht="15.75">
      <c r="A56" s="4" t="s">
        <v>83</v>
      </c>
      <c r="B56" s="9" t="s">
        <v>130</v>
      </c>
      <c r="C56" s="6">
        <v>211</v>
      </c>
      <c r="D56" s="35">
        <v>118270</v>
      </c>
      <c r="E56" s="35"/>
      <c r="F56" s="35"/>
      <c r="G56" s="61"/>
    </row>
    <row r="57" spans="1:7" s="2" customFormat="1" ht="15.75">
      <c r="A57" s="4" t="s">
        <v>84</v>
      </c>
      <c r="B57" s="9" t="s">
        <v>130</v>
      </c>
      <c r="C57" s="6">
        <v>212</v>
      </c>
      <c r="D57" s="35"/>
      <c r="E57" s="35"/>
      <c r="F57" s="35"/>
      <c r="G57" s="61"/>
    </row>
    <row r="58" spans="1:7" s="2" customFormat="1" ht="15.75">
      <c r="A58" s="4" t="s">
        <v>85</v>
      </c>
      <c r="B58" s="9" t="s">
        <v>130</v>
      </c>
      <c r="C58" s="6">
        <v>213</v>
      </c>
      <c r="D58" s="35">
        <v>35730</v>
      </c>
      <c r="E58" s="35"/>
      <c r="F58" s="35"/>
      <c r="G58" s="61"/>
    </row>
    <row r="59" spans="1:7" s="2" customFormat="1" ht="15.75">
      <c r="A59" s="4" t="s">
        <v>95</v>
      </c>
      <c r="B59" s="9" t="s">
        <v>130</v>
      </c>
      <c r="C59" s="6">
        <v>260</v>
      </c>
      <c r="D59" s="35">
        <f>SUM(D61)</f>
        <v>22000</v>
      </c>
      <c r="E59" s="35"/>
      <c r="F59" s="35"/>
      <c r="G59" s="61"/>
    </row>
    <row r="60" spans="1:7" s="2" customFormat="1" ht="15.75">
      <c r="A60" s="4" t="s">
        <v>3</v>
      </c>
      <c r="B60" s="9" t="s">
        <v>130</v>
      </c>
      <c r="C60" s="6"/>
      <c r="D60" s="35"/>
      <c r="E60" s="35"/>
      <c r="F60" s="35"/>
      <c r="G60" s="61"/>
    </row>
    <row r="61" spans="1:7" s="2" customFormat="1" ht="15.75">
      <c r="A61" s="4" t="s">
        <v>96</v>
      </c>
      <c r="B61" s="9" t="s">
        <v>130</v>
      </c>
      <c r="C61" s="6">
        <v>262</v>
      </c>
      <c r="D61" s="35">
        <v>22000</v>
      </c>
      <c r="E61" s="35"/>
      <c r="F61" s="35"/>
      <c r="G61" s="61"/>
    </row>
    <row r="62" spans="1:7" s="2" customFormat="1" ht="15.75">
      <c r="A62" s="4"/>
      <c r="B62" s="9"/>
      <c r="C62" s="6"/>
      <c r="D62" s="35"/>
      <c r="E62" s="35"/>
      <c r="F62" s="35"/>
      <c r="G62" s="61"/>
    </row>
    <row r="63" spans="1:7" s="2" customFormat="1" ht="78.75">
      <c r="A63" s="4" t="s">
        <v>131</v>
      </c>
      <c r="B63" s="12" t="s">
        <v>132</v>
      </c>
      <c r="C63" s="6"/>
      <c r="D63" s="38">
        <f>D64</f>
        <v>3720200</v>
      </c>
      <c r="E63" s="35"/>
      <c r="F63" s="35"/>
      <c r="G63" s="61"/>
    </row>
    <row r="64" spans="1:7" s="2" customFormat="1" ht="31.5">
      <c r="A64" s="4" t="s">
        <v>82</v>
      </c>
      <c r="B64" s="9" t="s">
        <v>132</v>
      </c>
      <c r="C64" s="6">
        <v>210</v>
      </c>
      <c r="D64" s="35">
        <f>SUM(D66:D67)</f>
        <v>3720200</v>
      </c>
      <c r="E64" s="35"/>
      <c r="F64" s="35"/>
      <c r="G64" s="61"/>
    </row>
    <row r="65" spans="1:7" s="2" customFormat="1" ht="15.75">
      <c r="A65" s="4" t="s">
        <v>3</v>
      </c>
      <c r="B65" s="9" t="s">
        <v>132</v>
      </c>
      <c r="C65" s="6"/>
      <c r="D65" s="35"/>
      <c r="E65" s="35"/>
      <c r="F65" s="35"/>
      <c r="G65" s="61"/>
    </row>
    <row r="66" spans="1:7" s="2" customFormat="1" ht="15.75">
      <c r="A66" s="4" t="s">
        <v>83</v>
      </c>
      <c r="B66" s="9" t="s">
        <v>132</v>
      </c>
      <c r="C66" s="6">
        <v>211</v>
      </c>
      <c r="D66" s="35">
        <v>2857300</v>
      </c>
      <c r="E66" s="35"/>
      <c r="F66" s="35"/>
      <c r="G66" s="61"/>
    </row>
    <row r="67" spans="1:7" s="2" customFormat="1" ht="15.75">
      <c r="A67" s="4" t="s">
        <v>85</v>
      </c>
      <c r="B67" s="9" t="s">
        <v>132</v>
      </c>
      <c r="C67" s="6">
        <v>213</v>
      </c>
      <c r="D67" s="35">
        <v>862900</v>
      </c>
      <c r="E67" s="35"/>
      <c r="F67" s="35"/>
      <c r="G67" s="61"/>
    </row>
    <row r="68" spans="1:7" s="2" customFormat="1" ht="15.75">
      <c r="A68" s="4"/>
      <c r="B68" s="9"/>
      <c r="C68" s="6"/>
      <c r="D68" s="35"/>
      <c r="E68" s="35"/>
      <c r="F68" s="35"/>
      <c r="G68" s="61"/>
    </row>
    <row r="69" spans="1:7" s="2" customFormat="1" ht="94.5">
      <c r="A69" s="4" t="s">
        <v>133</v>
      </c>
      <c r="B69" s="12" t="s">
        <v>134</v>
      </c>
      <c r="C69" s="6"/>
      <c r="D69" s="38">
        <f>D70</f>
        <v>2336700</v>
      </c>
      <c r="E69" s="35"/>
      <c r="F69" s="35"/>
      <c r="G69" s="61"/>
    </row>
    <row r="70" spans="1:7" s="2" customFormat="1" ht="31.5">
      <c r="A70" s="4" t="s">
        <v>82</v>
      </c>
      <c r="B70" s="9" t="s">
        <v>134</v>
      </c>
      <c r="C70" s="6">
        <v>210</v>
      </c>
      <c r="D70" s="35">
        <f>SUM(D72:D73)</f>
        <v>2336700</v>
      </c>
      <c r="E70" s="35"/>
      <c r="F70" s="35"/>
      <c r="G70" s="61"/>
    </row>
    <row r="71" spans="1:7" s="2" customFormat="1" ht="15.75">
      <c r="A71" s="4" t="s">
        <v>3</v>
      </c>
      <c r="B71" s="9" t="s">
        <v>134</v>
      </c>
      <c r="C71" s="6"/>
      <c r="D71" s="35"/>
      <c r="E71" s="35"/>
      <c r="F71" s="35"/>
      <c r="G71" s="61"/>
    </row>
    <row r="72" spans="1:7" s="2" customFormat="1" ht="15.75">
      <c r="A72" s="4" t="s">
        <v>83</v>
      </c>
      <c r="B72" s="9" t="s">
        <v>134</v>
      </c>
      <c r="C72" s="6">
        <v>211</v>
      </c>
      <c r="D72" s="35">
        <v>1794700</v>
      </c>
      <c r="E72" s="35"/>
      <c r="F72" s="35"/>
      <c r="G72" s="61"/>
    </row>
    <row r="73" spans="1:7" s="2" customFormat="1" ht="15.75">
      <c r="A73" s="4" t="s">
        <v>85</v>
      </c>
      <c r="B73" s="9" t="s">
        <v>134</v>
      </c>
      <c r="C73" s="6">
        <v>213</v>
      </c>
      <c r="D73" s="35">
        <v>542000</v>
      </c>
      <c r="E73" s="35"/>
      <c r="F73" s="35"/>
      <c r="G73" s="61"/>
    </row>
    <row r="74" spans="1:7" s="2" customFormat="1" ht="15.75">
      <c r="A74" s="4"/>
      <c r="B74" s="9"/>
      <c r="C74" s="6"/>
      <c r="D74" s="35"/>
      <c r="E74" s="35"/>
      <c r="F74" s="35"/>
      <c r="G74" s="61"/>
    </row>
    <row r="75" spans="1:7" s="2" customFormat="1" ht="78.75">
      <c r="A75" s="4" t="s">
        <v>139</v>
      </c>
      <c r="B75" s="12" t="s">
        <v>140</v>
      </c>
      <c r="C75" s="6"/>
      <c r="D75" s="38">
        <f>D76+D77+D81+D82</f>
        <v>73500</v>
      </c>
      <c r="E75" s="35"/>
      <c r="F75" s="35"/>
      <c r="G75" s="61"/>
    </row>
    <row r="76" spans="1:7" s="2" customFormat="1" ht="15.75">
      <c r="A76" s="4" t="s">
        <v>84</v>
      </c>
      <c r="B76" s="9" t="s">
        <v>140</v>
      </c>
      <c r="C76" s="6">
        <v>212</v>
      </c>
      <c r="D76" s="35">
        <f>'приложение модерн ораз'!D5</f>
        <v>7000</v>
      </c>
      <c r="E76" s="35"/>
      <c r="F76" s="35"/>
      <c r="G76" s="61"/>
    </row>
    <row r="77" spans="1:7" s="2" customFormat="1" ht="15.75">
      <c r="A77" s="4" t="s">
        <v>86</v>
      </c>
      <c r="B77" s="9" t="s">
        <v>140</v>
      </c>
      <c r="C77" s="6">
        <v>220</v>
      </c>
      <c r="D77" s="35">
        <f>SUM(D79:D80)</f>
        <v>66500</v>
      </c>
      <c r="E77" s="35"/>
      <c r="F77" s="35"/>
      <c r="G77" s="61"/>
    </row>
    <row r="78" spans="1:7" s="2" customFormat="1" ht="15.75">
      <c r="A78" s="4" t="s">
        <v>3</v>
      </c>
      <c r="B78" s="9" t="s">
        <v>140</v>
      </c>
      <c r="C78" s="6"/>
      <c r="D78" s="35"/>
      <c r="E78" s="35"/>
      <c r="F78" s="35"/>
      <c r="G78" s="61"/>
    </row>
    <row r="79" spans="1:7" s="2" customFormat="1" ht="15.75">
      <c r="A79" s="4" t="s">
        <v>88</v>
      </c>
      <c r="B79" s="9" t="s">
        <v>140</v>
      </c>
      <c r="C79" s="6">
        <v>222</v>
      </c>
      <c r="D79" s="35">
        <f>'приложение модерн ораз'!D14</f>
        <v>2300</v>
      </c>
      <c r="E79" s="35"/>
      <c r="F79" s="35"/>
      <c r="G79" s="61"/>
    </row>
    <row r="80" spans="1:7" s="2" customFormat="1" ht="15.75">
      <c r="A80" s="4" t="s">
        <v>92</v>
      </c>
      <c r="B80" s="9" t="s">
        <v>140</v>
      </c>
      <c r="C80" s="6">
        <v>226</v>
      </c>
      <c r="D80" s="35">
        <f>'приложение модерн ораз'!D8+'приложение модерн ораз'!D11</f>
        <v>64200</v>
      </c>
      <c r="E80" s="35"/>
      <c r="F80" s="35"/>
      <c r="G80" s="61"/>
    </row>
    <row r="81" spans="1:7" s="2" customFormat="1" ht="15.75">
      <c r="A81" s="4" t="s">
        <v>98</v>
      </c>
      <c r="B81" s="9" t="s">
        <v>140</v>
      </c>
      <c r="C81" s="6">
        <v>290</v>
      </c>
      <c r="D81" s="35"/>
      <c r="E81" s="35"/>
      <c r="F81" s="35"/>
      <c r="G81" s="61"/>
    </row>
    <row r="82" spans="1:7" s="2" customFormat="1" ht="15.75">
      <c r="A82" s="4" t="s">
        <v>99</v>
      </c>
      <c r="B82" s="9" t="s">
        <v>140</v>
      </c>
      <c r="C82" s="6">
        <v>300</v>
      </c>
      <c r="D82" s="35"/>
      <c r="E82" s="35"/>
      <c r="F82" s="35"/>
      <c r="G82" s="61"/>
    </row>
    <row r="83" spans="1:7" s="2" customFormat="1" ht="15.75">
      <c r="A83" s="4" t="s">
        <v>3</v>
      </c>
      <c r="B83" s="9" t="s">
        <v>140</v>
      </c>
      <c r="C83" s="6"/>
      <c r="D83" s="35"/>
      <c r="E83" s="35"/>
      <c r="F83" s="35"/>
      <c r="G83" s="61"/>
    </row>
    <row r="84" spans="1:7" s="2" customFormat="1" ht="15.75">
      <c r="A84" s="4" t="s">
        <v>100</v>
      </c>
      <c r="B84" s="9" t="s">
        <v>140</v>
      </c>
      <c r="C84" s="6">
        <v>310</v>
      </c>
      <c r="D84" s="35"/>
      <c r="E84" s="35"/>
      <c r="F84" s="35"/>
      <c r="G84" s="61"/>
    </row>
    <row r="85" spans="1:7" s="2" customFormat="1" ht="15.75">
      <c r="A85" s="4" t="s">
        <v>103</v>
      </c>
      <c r="B85" s="9" t="s">
        <v>140</v>
      </c>
      <c r="C85" s="6">
        <v>340</v>
      </c>
      <c r="D85" s="35"/>
      <c r="E85" s="35"/>
      <c r="F85" s="35"/>
      <c r="G85" s="61"/>
    </row>
    <row r="86" spans="1:7" s="2" customFormat="1" ht="15.75">
      <c r="A86" s="4"/>
      <c r="B86" s="9"/>
      <c r="C86" s="6"/>
      <c r="D86" s="35"/>
      <c r="E86" s="35"/>
      <c r="F86" s="35"/>
      <c r="G86" s="61"/>
    </row>
    <row r="87" spans="1:7" s="2" customFormat="1" ht="94.5">
      <c r="A87" s="4" t="s">
        <v>135</v>
      </c>
      <c r="B87" s="12" t="s">
        <v>136</v>
      </c>
      <c r="C87" s="6"/>
      <c r="D87" s="38">
        <f>D88</f>
        <v>427600</v>
      </c>
      <c r="E87" s="35"/>
      <c r="F87" s="35"/>
      <c r="G87" s="61"/>
    </row>
    <row r="88" spans="1:7" s="2" customFormat="1" ht="15.75">
      <c r="A88" s="4" t="s">
        <v>99</v>
      </c>
      <c r="B88" s="9" t="s">
        <v>136</v>
      </c>
      <c r="C88" s="6">
        <v>300</v>
      </c>
      <c r="D88" s="35">
        <f>SUM(D90)</f>
        <v>427600</v>
      </c>
      <c r="E88" s="35"/>
      <c r="F88" s="35"/>
      <c r="G88" s="61"/>
    </row>
    <row r="89" spans="1:7" s="2" customFormat="1" ht="15.75">
      <c r="A89" s="4" t="s">
        <v>3</v>
      </c>
      <c r="B89" s="9" t="s">
        <v>136</v>
      </c>
      <c r="C89" s="6"/>
      <c r="D89" s="35"/>
      <c r="E89" s="35"/>
      <c r="F89" s="35"/>
      <c r="G89" s="61"/>
    </row>
    <row r="90" spans="1:7" s="2" customFormat="1" ht="15.75">
      <c r="A90" s="4" t="s">
        <v>103</v>
      </c>
      <c r="B90" s="9" t="s">
        <v>136</v>
      </c>
      <c r="C90" s="6">
        <v>340</v>
      </c>
      <c r="D90" s="35">
        <f>'приложение модерн ораз'!D22</f>
        <v>427600</v>
      </c>
      <c r="E90" s="35"/>
      <c r="F90" s="35"/>
      <c r="G90" s="61"/>
    </row>
    <row r="91" spans="1:7" s="2" customFormat="1" ht="15.75">
      <c r="A91" s="4"/>
      <c r="B91" s="9"/>
      <c r="C91" s="6"/>
      <c r="D91" s="35"/>
      <c r="E91" s="35"/>
      <c r="F91" s="35"/>
      <c r="G91" s="61"/>
    </row>
    <row r="92" spans="1:7" s="2" customFormat="1" ht="94.5">
      <c r="A92" s="4" t="s">
        <v>137</v>
      </c>
      <c r="B92" s="12" t="s">
        <v>138</v>
      </c>
      <c r="C92" s="6"/>
      <c r="D92" s="38">
        <f>D93</f>
        <v>45400</v>
      </c>
      <c r="E92" s="35"/>
      <c r="F92" s="35"/>
      <c r="G92" s="61"/>
    </row>
    <row r="93" spans="1:7" s="2" customFormat="1" ht="15.75">
      <c r="A93" s="4" t="s">
        <v>99</v>
      </c>
      <c r="B93" s="9" t="s">
        <v>138</v>
      </c>
      <c r="C93" s="6">
        <v>300</v>
      </c>
      <c r="D93" s="35">
        <f>SUM(D95)</f>
        <v>45400</v>
      </c>
      <c r="E93" s="35"/>
      <c r="F93" s="35"/>
      <c r="G93" s="61"/>
    </row>
    <row r="94" spans="1:7" s="2" customFormat="1" ht="15.75">
      <c r="A94" s="4" t="s">
        <v>3</v>
      </c>
      <c r="B94" s="9" t="s">
        <v>138</v>
      </c>
      <c r="C94" s="6"/>
      <c r="D94" s="35"/>
      <c r="E94" s="35"/>
      <c r="F94" s="35"/>
      <c r="G94" s="61"/>
    </row>
    <row r="95" spans="1:7" s="2" customFormat="1" ht="15.75">
      <c r="A95" s="4" t="s">
        <v>103</v>
      </c>
      <c r="B95" s="9" t="s">
        <v>138</v>
      </c>
      <c r="C95" s="6">
        <v>340</v>
      </c>
      <c r="D95" s="35">
        <v>45400</v>
      </c>
      <c r="E95" s="35"/>
      <c r="F95" s="35"/>
      <c r="G95" s="61"/>
    </row>
    <row r="96" spans="1:7" s="2" customFormat="1" ht="15.75">
      <c r="A96" s="4"/>
      <c r="B96" s="9"/>
      <c r="C96" s="6"/>
      <c r="D96" s="35"/>
      <c r="E96" s="35"/>
      <c r="F96" s="35"/>
      <c r="G96" s="61"/>
    </row>
    <row r="97" spans="1:7" s="2" customFormat="1" ht="31.5" hidden="1">
      <c r="A97" s="16" t="s">
        <v>163</v>
      </c>
      <c r="B97" s="9"/>
      <c r="C97" s="6"/>
      <c r="D97" s="35"/>
      <c r="E97" s="35"/>
      <c r="F97" s="35"/>
      <c r="G97" s="61"/>
    </row>
    <row r="98" spans="1:7" s="2" customFormat="1" ht="15.75" hidden="1">
      <c r="A98" s="4"/>
      <c r="B98" s="9"/>
      <c r="C98" s="6"/>
      <c r="D98" s="35"/>
      <c r="E98" s="35"/>
      <c r="F98" s="35"/>
      <c r="G98" s="61"/>
    </row>
    <row r="99" spans="1:7" s="2" customFormat="1" ht="31.5" hidden="1">
      <c r="A99" s="4" t="s">
        <v>142</v>
      </c>
      <c r="B99" s="12" t="s">
        <v>143</v>
      </c>
      <c r="C99" s="6"/>
      <c r="D99" s="35"/>
      <c r="E99" s="35"/>
      <c r="F99" s="35"/>
      <c r="G99" s="61"/>
    </row>
    <row r="100" spans="1:7" s="2" customFormat="1" ht="15.75" hidden="1">
      <c r="A100" s="4" t="s">
        <v>91</v>
      </c>
      <c r="B100" s="9" t="s">
        <v>143</v>
      </c>
      <c r="C100" s="6">
        <v>225</v>
      </c>
      <c r="D100" s="35"/>
      <c r="E100" s="35"/>
      <c r="F100" s="35"/>
      <c r="G100" s="61"/>
    </row>
    <row r="101" spans="1:7" s="2" customFormat="1" ht="15.75" hidden="1">
      <c r="A101" s="4" t="s">
        <v>92</v>
      </c>
      <c r="B101" s="9" t="s">
        <v>143</v>
      </c>
      <c r="C101" s="6">
        <v>226</v>
      </c>
      <c r="D101" s="35"/>
      <c r="E101" s="35"/>
      <c r="F101" s="35"/>
      <c r="G101" s="61"/>
    </row>
    <row r="102" spans="1:7" s="2" customFormat="1" ht="15.75">
      <c r="A102" s="4"/>
      <c r="B102" s="9"/>
      <c r="C102" s="6"/>
      <c r="D102" s="35"/>
      <c r="E102" s="35"/>
      <c r="F102" s="35"/>
      <c r="G102" s="61"/>
    </row>
    <row r="103" spans="1:7" s="2" customFormat="1" ht="47.25">
      <c r="A103" s="4" t="s">
        <v>161</v>
      </c>
      <c r="B103" s="12" t="s">
        <v>361</v>
      </c>
      <c r="C103" s="6"/>
      <c r="D103" s="38">
        <f>D104+D106+D107+D105</f>
        <v>593500</v>
      </c>
      <c r="E103" s="35"/>
      <c r="F103" s="35"/>
      <c r="G103" s="61"/>
    </row>
    <row r="104" spans="1:7" s="2" customFormat="1" ht="15.75">
      <c r="A104" s="4" t="s">
        <v>91</v>
      </c>
      <c r="B104" s="9" t="s">
        <v>362</v>
      </c>
      <c r="C104" s="6">
        <v>225</v>
      </c>
      <c r="D104" s="35">
        <f>'приложение компл. безоп'!D6+'приложение компл. безоп'!D9+'приложение компл. безоп'!D16</f>
        <v>409000</v>
      </c>
      <c r="E104" s="35"/>
      <c r="F104" s="35"/>
      <c r="G104" s="61"/>
    </row>
    <row r="105" spans="1:7" s="2" customFormat="1" ht="15.75">
      <c r="A105" s="4" t="s">
        <v>92</v>
      </c>
      <c r="B105" s="9" t="s">
        <v>363</v>
      </c>
      <c r="C105" s="6">
        <v>226</v>
      </c>
      <c r="D105" s="35">
        <f>'приложение компл. безоп'!D28+'приложение компл. безоп'!D34+'приложение компл. безоп'!D31</f>
        <v>153700</v>
      </c>
      <c r="E105" s="35"/>
      <c r="F105" s="35"/>
      <c r="G105" s="61"/>
    </row>
    <row r="106" spans="1:7" s="2" customFormat="1" ht="15.75">
      <c r="A106" s="4" t="s">
        <v>98</v>
      </c>
      <c r="B106" s="9" t="s">
        <v>364</v>
      </c>
      <c r="C106" s="6">
        <v>290</v>
      </c>
      <c r="D106" s="35"/>
      <c r="E106" s="35"/>
      <c r="F106" s="35"/>
      <c r="G106" s="61"/>
    </row>
    <row r="107" spans="1:7" s="2" customFormat="1" ht="15.75">
      <c r="A107" s="4" t="s">
        <v>99</v>
      </c>
      <c r="B107" s="9" t="s">
        <v>365</v>
      </c>
      <c r="C107" s="6">
        <v>300</v>
      </c>
      <c r="D107" s="35">
        <f>SUM(D109:D110)</f>
        <v>30800</v>
      </c>
      <c r="E107" s="35"/>
      <c r="F107" s="35"/>
      <c r="G107" s="61"/>
    </row>
    <row r="108" spans="1:7" s="2" customFormat="1" ht="15.75">
      <c r="A108" s="4" t="s">
        <v>3</v>
      </c>
      <c r="B108" s="9" t="s">
        <v>366</v>
      </c>
      <c r="C108" s="6"/>
      <c r="D108" s="35"/>
      <c r="E108" s="35"/>
      <c r="F108" s="35"/>
      <c r="G108" s="61"/>
    </row>
    <row r="109" spans="1:7" s="2" customFormat="1" ht="15.75">
      <c r="A109" s="4" t="s">
        <v>100</v>
      </c>
      <c r="B109" s="9" t="s">
        <v>367</v>
      </c>
      <c r="C109" s="6">
        <v>310</v>
      </c>
      <c r="D109" s="35">
        <f>'приложение компл. безоп'!D42</f>
        <v>5000</v>
      </c>
      <c r="E109" s="35"/>
      <c r="F109" s="35"/>
      <c r="G109" s="61"/>
    </row>
    <row r="110" spans="1:7" s="2" customFormat="1" ht="15.75">
      <c r="A110" s="4" t="s">
        <v>103</v>
      </c>
      <c r="B110" s="9" t="s">
        <v>368</v>
      </c>
      <c r="C110" s="6">
        <v>340</v>
      </c>
      <c r="D110" s="35">
        <f>'приложение компл. безоп'!D38</f>
        <v>25800</v>
      </c>
      <c r="E110" s="35"/>
      <c r="F110" s="35"/>
      <c r="G110" s="61"/>
    </row>
    <row r="111" spans="1:7" s="2" customFormat="1" ht="15.75">
      <c r="A111" s="4"/>
      <c r="B111" s="9"/>
      <c r="C111" s="6"/>
      <c r="D111" s="35"/>
      <c r="E111" s="35"/>
      <c r="F111" s="35"/>
      <c r="G111" s="61"/>
    </row>
    <row r="112" spans="1:7" s="2" customFormat="1" ht="15.75">
      <c r="A112" s="4" t="s">
        <v>104</v>
      </c>
      <c r="B112" s="9"/>
      <c r="C112" s="6"/>
      <c r="D112" s="35"/>
      <c r="E112" s="35"/>
      <c r="F112" s="35"/>
      <c r="G112" s="61"/>
    </row>
    <row r="113" spans="1:7" s="2" customFormat="1" ht="15.75">
      <c r="A113" s="16" t="s">
        <v>105</v>
      </c>
      <c r="B113" s="12" t="s">
        <v>117</v>
      </c>
      <c r="C113" s="6">
        <v>212</v>
      </c>
      <c r="D113" s="38">
        <f>'публичные ояз'!C16</f>
        <v>682000</v>
      </c>
      <c r="E113" s="35"/>
      <c r="F113" s="35"/>
      <c r="G113" s="61"/>
    </row>
    <row r="114" spans="1:7" s="2" customFormat="1" ht="15.75">
      <c r="A114" s="16"/>
      <c r="B114" s="12"/>
      <c r="C114" s="6"/>
      <c r="D114" s="35"/>
      <c r="E114" s="35"/>
      <c r="F114" s="35"/>
      <c r="G114" s="61"/>
    </row>
    <row r="115" spans="1:7" s="2" customFormat="1" ht="15.75">
      <c r="A115" s="4" t="s">
        <v>104</v>
      </c>
      <c r="B115" s="12"/>
      <c r="C115" s="6"/>
      <c r="D115" s="35"/>
      <c r="E115" s="35"/>
      <c r="F115" s="35"/>
      <c r="G115" s="61"/>
    </row>
    <row r="116" spans="1:7" s="2" customFormat="1" ht="78.75">
      <c r="A116" s="16" t="s">
        <v>164</v>
      </c>
      <c r="B116" s="9"/>
      <c r="C116" s="6"/>
      <c r="D116" s="35"/>
      <c r="E116" s="35"/>
      <c r="F116" s="35"/>
      <c r="G116" s="61"/>
    </row>
    <row r="117" spans="1:7" s="2" customFormat="1" ht="15.75">
      <c r="A117" s="4" t="s">
        <v>165</v>
      </c>
      <c r="B117" s="9"/>
      <c r="C117" s="6"/>
      <c r="D117" s="35"/>
      <c r="E117" s="35"/>
      <c r="F117" s="35"/>
      <c r="G117" s="61"/>
    </row>
    <row r="118" spans="1:7" s="2" customFormat="1" ht="15.75">
      <c r="A118" s="4" t="s">
        <v>166</v>
      </c>
      <c r="B118" s="9"/>
      <c r="C118" s="6"/>
      <c r="D118" s="35"/>
      <c r="E118" s="35"/>
      <c r="F118" s="35"/>
      <c r="G118" s="61"/>
    </row>
    <row r="119" spans="1:7" s="2" customFormat="1" ht="15.75">
      <c r="A119" s="14"/>
      <c r="B119" s="8"/>
      <c r="C119" s="18"/>
      <c r="D119" s="61"/>
      <c r="E119" s="61"/>
      <c r="F119" s="61"/>
      <c r="G119" s="61"/>
    </row>
    <row r="120" spans="1:7" s="2" customFormat="1" ht="15.75">
      <c r="A120" s="14"/>
      <c r="B120" s="8"/>
      <c r="C120" s="18"/>
      <c r="D120" s="61"/>
      <c r="E120" s="61"/>
      <c r="F120" s="61"/>
      <c r="G120" s="61"/>
    </row>
    <row r="121" spans="1:7" s="2" customFormat="1" ht="15.75">
      <c r="A121" s="14"/>
      <c r="B121" s="8"/>
      <c r="C121" s="18"/>
      <c r="D121" s="61"/>
      <c r="E121" s="61"/>
      <c r="F121" s="61"/>
      <c r="G121" s="61"/>
    </row>
    <row r="122" spans="1:7" s="2" customFormat="1" ht="31.5">
      <c r="A122" s="14" t="s">
        <v>106</v>
      </c>
      <c r="B122" s="8"/>
      <c r="C122" s="18"/>
      <c r="D122" s="61"/>
      <c r="E122" s="61" t="s">
        <v>371</v>
      </c>
      <c r="F122" s="61"/>
      <c r="G122" s="61"/>
    </row>
    <row r="123" spans="1:7" s="2" customFormat="1" ht="15.75">
      <c r="A123" s="14"/>
      <c r="B123" s="8"/>
      <c r="C123" s="18" t="s">
        <v>107</v>
      </c>
      <c r="D123" s="61"/>
      <c r="E123" s="61" t="s">
        <v>108</v>
      </c>
      <c r="F123" s="61"/>
      <c r="G123" s="61"/>
    </row>
    <row r="124" spans="1:7" s="2" customFormat="1" ht="31.5">
      <c r="A124" s="14" t="s">
        <v>109</v>
      </c>
      <c r="B124" s="8"/>
      <c r="C124" s="18"/>
      <c r="D124" s="61"/>
      <c r="E124" s="61" t="s">
        <v>372</v>
      </c>
      <c r="F124" s="61"/>
      <c r="G124" s="61"/>
    </row>
    <row r="125" spans="1:7" s="2" customFormat="1" ht="15.75">
      <c r="A125" s="14"/>
      <c r="B125" s="8"/>
      <c r="C125" s="18" t="s">
        <v>107</v>
      </c>
      <c r="D125" s="61"/>
      <c r="E125" s="61" t="s">
        <v>108</v>
      </c>
      <c r="F125" s="61"/>
      <c r="G125" s="61"/>
    </row>
    <row r="126" spans="1:7" s="2" customFormat="1" ht="15.75">
      <c r="A126" s="14"/>
      <c r="B126" s="8"/>
      <c r="C126" s="18"/>
      <c r="D126" s="61"/>
      <c r="E126" s="61"/>
      <c r="F126" s="61"/>
      <c r="G126" s="61"/>
    </row>
    <row r="127" spans="1:7" s="2" customFormat="1" ht="15.75">
      <c r="A127" s="14" t="s">
        <v>110</v>
      </c>
      <c r="B127" s="8"/>
      <c r="C127" s="18"/>
      <c r="D127" s="61"/>
      <c r="E127" s="61"/>
      <c r="F127" s="61"/>
      <c r="G127" s="61"/>
    </row>
    <row r="128" spans="1:9" s="2" customFormat="1" ht="15.75">
      <c r="A128" s="14"/>
      <c r="B128" s="8"/>
      <c r="C128" s="18" t="s">
        <v>111</v>
      </c>
      <c r="D128" s="61"/>
      <c r="E128" s="61" t="s">
        <v>107</v>
      </c>
      <c r="F128" s="61"/>
      <c r="G128" s="61"/>
      <c r="I128" s="2" t="s">
        <v>112</v>
      </c>
    </row>
    <row r="129" spans="1:7" s="2" customFormat="1" ht="15.75">
      <c r="A129" s="14"/>
      <c r="B129" s="8"/>
      <c r="C129" s="18"/>
      <c r="D129" s="61"/>
      <c r="E129" s="61"/>
      <c r="F129" s="61"/>
      <c r="G129" s="61"/>
    </row>
    <row r="130" spans="1:7" s="2" customFormat="1" ht="15.75">
      <c r="A130" s="14" t="s">
        <v>113</v>
      </c>
      <c r="B130" s="8"/>
      <c r="C130" s="18"/>
      <c r="D130" s="61"/>
      <c r="E130" s="61"/>
      <c r="F130" s="61"/>
      <c r="G130" s="61"/>
    </row>
    <row r="131" spans="1:7" s="2" customFormat="1" ht="15.75">
      <c r="A131" s="14"/>
      <c r="B131" s="8"/>
      <c r="C131" s="18"/>
      <c r="D131" s="61"/>
      <c r="E131" s="61"/>
      <c r="F131" s="61"/>
      <c r="G131" s="61"/>
    </row>
  </sheetData>
  <sheetProtection/>
  <mergeCells count="5">
    <mergeCell ref="A4:A5"/>
    <mergeCell ref="C4:C5"/>
    <mergeCell ref="D4:D5"/>
    <mergeCell ref="E4:F4"/>
    <mergeCell ref="B4:B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46"/>
  <sheetViews>
    <sheetView view="pageBreakPreview" zoomScale="60" zoomScalePageLayoutView="0" workbookViewId="0" topLeftCell="A1">
      <selection activeCell="D17" sqref="D17"/>
    </sheetView>
  </sheetViews>
  <sheetFormatPr defaultColWidth="8.796875" defaultRowHeight="18.75"/>
  <cols>
    <col min="1" max="1" width="32.5" style="2" customWidth="1"/>
    <col min="2" max="2" width="12" style="2" customWidth="1"/>
    <col min="3" max="3" width="7.59765625" style="2" customWidth="1"/>
    <col min="4" max="4" width="13.69921875" style="2" customWidth="1"/>
    <col min="5" max="5" width="11.59765625" style="0" customWidth="1"/>
  </cols>
  <sheetData>
    <row r="1" spans="1:5" ht="18.75" customHeight="1">
      <c r="A1" s="80" t="s">
        <v>144</v>
      </c>
      <c r="B1" s="80"/>
      <c r="C1" s="80"/>
      <c r="D1" s="80"/>
      <c r="E1" s="21"/>
    </row>
    <row r="2" spans="1:5" ht="60.75" customHeight="1">
      <c r="A2" s="80" t="s">
        <v>161</v>
      </c>
      <c r="B2" s="80"/>
      <c r="C2" s="80"/>
      <c r="D2" s="80"/>
      <c r="E2" s="14"/>
    </row>
    <row r="3" spans="1:5" ht="36.75" customHeight="1">
      <c r="A3" s="21"/>
      <c r="B3" s="81" t="s">
        <v>358</v>
      </c>
      <c r="C3" s="81"/>
      <c r="D3" s="21"/>
      <c r="E3" s="14"/>
    </row>
    <row r="4" spans="1:5" ht="18.75">
      <c r="A4" s="3"/>
      <c r="B4" s="76" t="s">
        <v>120</v>
      </c>
      <c r="C4" s="76"/>
      <c r="D4" s="3" t="s">
        <v>146</v>
      </c>
      <c r="E4" s="59" t="s">
        <v>359</v>
      </c>
    </row>
    <row r="5" spans="1:5" ht="18.75">
      <c r="A5" s="3"/>
      <c r="B5" s="76"/>
      <c r="C5" s="76"/>
      <c r="D5" s="3"/>
      <c r="E5" s="59"/>
    </row>
    <row r="6" spans="1:5" ht="23.25" customHeight="1">
      <c r="A6" s="24" t="s">
        <v>379</v>
      </c>
      <c r="B6" s="77"/>
      <c r="C6" s="77"/>
      <c r="D6" s="26">
        <f>SUM(D7:D8)</f>
        <v>130000</v>
      </c>
      <c r="E6" s="59"/>
    </row>
    <row r="7" spans="1:5" ht="18.75">
      <c r="A7" s="3" t="s">
        <v>195</v>
      </c>
      <c r="B7" s="76"/>
      <c r="C7" s="76"/>
      <c r="D7" s="3">
        <v>80000</v>
      </c>
      <c r="E7" s="59"/>
    </row>
    <row r="8" spans="1:5" ht="18.75">
      <c r="A8" s="3" t="s">
        <v>253</v>
      </c>
      <c r="B8" s="76"/>
      <c r="C8" s="76"/>
      <c r="D8" s="3">
        <v>50000</v>
      </c>
      <c r="E8" s="59"/>
    </row>
    <row r="9" spans="1:5" ht="18.75">
      <c r="A9" s="24" t="s">
        <v>378</v>
      </c>
      <c r="B9" s="77"/>
      <c r="C9" s="77"/>
      <c r="D9" s="26">
        <f>SUM(D10:D14)</f>
        <v>254000</v>
      </c>
      <c r="E9" s="59"/>
    </row>
    <row r="10" spans="1:5" ht="18.75">
      <c r="A10" s="4" t="s">
        <v>198</v>
      </c>
      <c r="B10" s="76"/>
      <c r="C10" s="76"/>
      <c r="D10" s="3"/>
      <c r="E10" s="59"/>
    </row>
    <row r="11" spans="1:5" ht="18.75">
      <c r="A11" s="4" t="s">
        <v>199</v>
      </c>
      <c r="B11" s="76"/>
      <c r="C11" s="76"/>
      <c r="D11" s="3">
        <v>12000</v>
      </c>
      <c r="E11" s="59"/>
    </row>
    <row r="12" spans="1:5" ht="18.75">
      <c r="A12" s="4" t="s">
        <v>222</v>
      </c>
      <c r="B12" s="22"/>
      <c r="C12" s="23"/>
      <c r="D12" s="3">
        <v>242000</v>
      </c>
      <c r="E12" s="59"/>
    </row>
    <row r="13" spans="1:5" ht="18.75" hidden="1">
      <c r="A13" s="4"/>
      <c r="B13" s="78"/>
      <c r="C13" s="79"/>
      <c r="D13" s="3"/>
      <c r="E13" s="59"/>
    </row>
    <row r="14" spans="1:5" ht="18.75" hidden="1">
      <c r="A14" s="4"/>
      <c r="B14" s="76"/>
      <c r="C14" s="76"/>
      <c r="D14" s="3"/>
      <c r="E14" s="59"/>
    </row>
    <row r="15" spans="1:5" ht="18.75" hidden="1">
      <c r="A15" s="3"/>
      <c r="B15" s="76"/>
      <c r="C15" s="76"/>
      <c r="D15" s="3"/>
      <c r="E15" s="59"/>
    </row>
    <row r="16" spans="1:5" ht="32.25">
      <c r="A16" s="25" t="s">
        <v>377</v>
      </c>
      <c r="B16" s="77"/>
      <c r="C16" s="77"/>
      <c r="D16" s="26">
        <f>SUM(D17:D27)</f>
        <v>25000</v>
      </c>
      <c r="E16" s="59"/>
    </row>
    <row r="17" spans="1:5" ht="18.75">
      <c r="A17" s="4" t="s">
        <v>221</v>
      </c>
      <c r="B17" s="78"/>
      <c r="C17" s="79"/>
      <c r="D17" s="3">
        <v>25000</v>
      </c>
      <c r="E17" s="59"/>
    </row>
    <row r="18" spans="1:5" ht="18.75" hidden="1">
      <c r="A18" s="3" t="s">
        <v>204</v>
      </c>
      <c r="B18" s="76"/>
      <c r="C18" s="76"/>
      <c r="D18" s="3"/>
      <c r="E18" s="59"/>
    </row>
    <row r="19" spans="1:5" ht="18.75" hidden="1">
      <c r="A19" s="3" t="s">
        <v>205</v>
      </c>
      <c r="B19" s="76"/>
      <c r="C19" s="76"/>
      <c r="D19" s="3"/>
      <c r="E19" s="59"/>
    </row>
    <row r="20" spans="1:5" ht="18.75" hidden="1">
      <c r="A20" s="3" t="s">
        <v>206</v>
      </c>
      <c r="B20" s="76"/>
      <c r="C20" s="76"/>
      <c r="D20" s="3"/>
      <c r="E20" s="59"/>
    </row>
    <row r="21" spans="1:5" ht="18.75" hidden="1">
      <c r="A21" s="3" t="s">
        <v>207</v>
      </c>
      <c r="B21" s="76"/>
      <c r="C21" s="76"/>
      <c r="D21" s="3"/>
      <c r="E21" s="59"/>
    </row>
    <row r="22" spans="1:5" ht="18.75" hidden="1">
      <c r="A22" s="3" t="s">
        <v>208</v>
      </c>
      <c r="B22" s="76"/>
      <c r="C22" s="76"/>
      <c r="D22" s="3"/>
      <c r="E22" s="59"/>
    </row>
    <row r="23" spans="1:5" ht="18.75" hidden="1">
      <c r="A23" s="3" t="s">
        <v>209</v>
      </c>
      <c r="B23" s="76"/>
      <c r="C23" s="76"/>
      <c r="D23" s="3"/>
      <c r="E23" s="59"/>
    </row>
    <row r="24" spans="1:5" ht="18.75" hidden="1">
      <c r="A24" s="3" t="s">
        <v>210</v>
      </c>
      <c r="B24" s="76"/>
      <c r="C24" s="76"/>
      <c r="D24" s="3"/>
      <c r="E24" s="59"/>
    </row>
    <row r="25" spans="1:5" ht="18.75" hidden="1">
      <c r="A25" s="3" t="s">
        <v>211</v>
      </c>
      <c r="B25" s="76"/>
      <c r="C25" s="76"/>
      <c r="D25" s="3"/>
      <c r="E25" s="59"/>
    </row>
    <row r="26" spans="1:5" ht="18.75" hidden="1">
      <c r="A26" s="3" t="s">
        <v>212</v>
      </c>
      <c r="B26" s="76"/>
      <c r="C26" s="76"/>
      <c r="D26" s="3"/>
      <c r="E26" s="59"/>
    </row>
    <row r="27" spans="1:5" ht="18.75" hidden="1">
      <c r="A27" s="4" t="s">
        <v>215</v>
      </c>
      <c r="B27" s="76"/>
      <c r="C27" s="76"/>
      <c r="D27" s="3"/>
      <c r="E27" s="59"/>
    </row>
    <row r="28" spans="1:5" ht="49.5" customHeight="1">
      <c r="A28" s="25" t="s">
        <v>376</v>
      </c>
      <c r="B28" s="77"/>
      <c r="C28" s="77"/>
      <c r="D28" s="26">
        <f>SUM(D29:D30)</f>
        <v>65200</v>
      </c>
      <c r="E28" s="59"/>
    </row>
    <row r="29" spans="1:5" ht="17.25" customHeight="1">
      <c r="A29" s="4" t="s">
        <v>214</v>
      </c>
      <c r="B29" s="76"/>
      <c r="C29" s="76"/>
      <c r="D29" s="3"/>
      <c r="E29" s="59"/>
    </row>
    <row r="30" spans="1:5" ht="18.75">
      <c r="A30" s="4" t="s">
        <v>244</v>
      </c>
      <c r="B30" s="76"/>
      <c r="C30" s="76"/>
      <c r="D30" s="3">
        <v>65200</v>
      </c>
      <c r="E30" s="59"/>
    </row>
    <row r="31" spans="1:5" ht="18.75">
      <c r="A31" s="25" t="s">
        <v>375</v>
      </c>
      <c r="B31" s="86"/>
      <c r="C31" s="87"/>
      <c r="D31" s="26">
        <f>SUM(D32:D33)</f>
        <v>88500</v>
      </c>
      <c r="E31" s="59"/>
    </row>
    <row r="32" spans="1:5" ht="18.75" hidden="1">
      <c r="A32" s="4" t="s">
        <v>245</v>
      </c>
      <c r="B32" s="6"/>
      <c r="C32" s="6"/>
      <c r="D32" s="3"/>
      <c r="E32" s="59"/>
    </row>
    <row r="33" spans="1:5" ht="18.75">
      <c r="A33" s="4" t="s">
        <v>254</v>
      </c>
      <c r="B33" s="6"/>
      <c r="C33" s="6"/>
      <c r="D33" s="3">
        <v>88500</v>
      </c>
      <c r="E33" s="59"/>
    </row>
    <row r="34" spans="1:5" ht="29.25" customHeight="1" hidden="1">
      <c r="A34" s="24" t="s">
        <v>155</v>
      </c>
      <c r="B34" s="77"/>
      <c r="C34" s="77"/>
      <c r="D34" s="26">
        <f>SUM(D35:D36)</f>
        <v>0</v>
      </c>
      <c r="E34" s="59"/>
    </row>
    <row r="35" spans="1:5" ht="18.75" hidden="1">
      <c r="A35" s="3" t="s">
        <v>216</v>
      </c>
      <c r="B35" s="76"/>
      <c r="C35" s="76"/>
      <c r="D35" s="3"/>
      <c r="E35" s="59"/>
    </row>
    <row r="36" spans="1:5" ht="18.75" hidden="1">
      <c r="A36" s="4" t="s">
        <v>217</v>
      </c>
      <c r="B36" s="76"/>
      <c r="C36" s="76"/>
      <c r="D36" s="3"/>
      <c r="E36" s="59"/>
    </row>
    <row r="37" spans="1:5" ht="18.75" hidden="1">
      <c r="A37" s="3"/>
      <c r="B37" s="76"/>
      <c r="C37" s="76"/>
      <c r="D37" s="3"/>
      <c r="E37" s="59"/>
    </row>
    <row r="38" spans="1:5" ht="40.5" customHeight="1">
      <c r="A38" s="24" t="s">
        <v>373</v>
      </c>
      <c r="B38" s="77"/>
      <c r="C38" s="77"/>
      <c r="D38" s="26">
        <f>SUM(D39:D41)</f>
        <v>25800</v>
      </c>
      <c r="E38" s="59"/>
    </row>
    <row r="39" spans="1:5" ht="24.75" customHeight="1">
      <c r="A39" s="84" t="s">
        <v>223</v>
      </c>
      <c r="B39" s="82"/>
      <c r="C39" s="83"/>
      <c r="D39" s="3">
        <f>20000+5800</f>
        <v>25800</v>
      </c>
      <c r="E39" s="59"/>
    </row>
    <row r="40" spans="1:5" ht="18.75" hidden="1">
      <c r="A40" s="85"/>
      <c r="B40" s="82"/>
      <c r="C40" s="83"/>
      <c r="D40" s="3"/>
      <c r="E40" s="59"/>
    </row>
    <row r="41" spans="1:5" ht="18.75" hidden="1">
      <c r="A41" s="3"/>
      <c r="B41" s="76"/>
      <c r="C41" s="76"/>
      <c r="D41" s="3"/>
      <c r="E41" s="59"/>
    </row>
    <row r="42" spans="1:5" ht="27.75" customHeight="1">
      <c r="A42" s="24" t="s">
        <v>374</v>
      </c>
      <c r="B42" s="77"/>
      <c r="C42" s="77"/>
      <c r="D42" s="26">
        <f>SUM(D43:D44)</f>
        <v>5000</v>
      </c>
      <c r="E42" s="59"/>
    </row>
    <row r="43" spans="1:5" ht="32.25">
      <c r="A43" s="4" t="s">
        <v>224</v>
      </c>
      <c r="B43" s="76"/>
      <c r="C43" s="76"/>
      <c r="D43" s="3">
        <v>5000</v>
      </c>
      <c r="E43" s="59"/>
    </row>
    <row r="44" spans="1:5" ht="21" customHeight="1">
      <c r="A44" s="3" t="s">
        <v>225</v>
      </c>
      <c r="B44" s="76"/>
      <c r="C44" s="76"/>
      <c r="D44" s="3"/>
      <c r="E44" s="59"/>
    </row>
    <row r="46" ht="27.75" customHeight="1">
      <c r="D46" s="27">
        <f>D6+D9+D16+D28+D34+D38+D42+D31</f>
        <v>593500</v>
      </c>
    </row>
  </sheetData>
  <sheetProtection/>
  <mergeCells count="42">
    <mergeCell ref="A39:A40"/>
    <mergeCell ref="B43:C43"/>
    <mergeCell ref="B31:C31"/>
    <mergeCell ref="B44:C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28:C28"/>
    <mergeCell ref="B29:C29"/>
    <mergeCell ref="B30:C30"/>
    <mergeCell ref="B24:C24"/>
    <mergeCell ref="B25:C25"/>
    <mergeCell ref="B26:C26"/>
    <mergeCell ref="B27:C27"/>
    <mergeCell ref="B20:C20"/>
    <mergeCell ref="B21:C21"/>
    <mergeCell ref="B22:C22"/>
    <mergeCell ref="B23:C23"/>
    <mergeCell ref="B19:C19"/>
    <mergeCell ref="B10:C10"/>
    <mergeCell ref="B11:C11"/>
    <mergeCell ref="B14:C14"/>
    <mergeCell ref="B13:C13"/>
    <mergeCell ref="B15:C15"/>
    <mergeCell ref="A1:D1"/>
    <mergeCell ref="A2:D2"/>
    <mergeCell ref="B3:C3"/>
    <mergeCell ref="B4:C4"/>
    <mergeCell ref="B5:C5"/>
    <mergeCell ref="B6:C6"/>
    <mergeCell ref="B7:C7"/>
    <mergeCell ref="B8:C8"/>
    <mergeCell ref="B16:C16"/>
    <mergeCell ref="B17:C17"/>
    <mergeCell ref="B18:C18"/>
    <mergeCell ref="B9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199"/>
  <sheetViews>
    <sheetView view="pageBreakPreview" zoomScale="60" zoomScalePageLayoutView="0" workbookViewId="0" topLeftCell="A185">
      <selection activeCell="D14" sqref="D14"/>
    </sheetView>
  </sheetViews>
  <sheetFormatPr defaultColWidth="8.796875" defaultRowHeight="18.75"/>
  <cols>
    <col min="1" max="1" width="25.19921875" style="2" customWidth="1"/>
    <col min="2" max="2" width="12" style="2" customWidth="1"/>
    <col min="3" max="3" width="13" style="2" customWidth="1"/>
    <col min="4" max="4" width="16.5" style="2" customWidth="1"/>
    <col min="5" max="5" width="16.19921875" style="0" customWidth="1"/>
    <col min="6" max="6" width="9.796875" style="0" bestFit="1" customWidth="1"/>
  </cols>
  <sheetData>
    <row r="1" spans="1:5" ht="18.75" customHeight="1">
      <c r="A1" s="80" t="s">
        <v>144</v>
      </c>
      <c r="B1" s="80"/>
      <c r="C1" s="80"/>
      <c r="D1" s="80"/>
      <c r="E1" s="21"/>
    </row>
    <row r="2" spans="1:5" ht="60.75" customHeight="1">
      <c r="A2" s="80" t="s">
        <v>357</v>
      </c>
      <c r="B2" s="80"/>
      <c r="C2" s="80"/>
      <c r="D2" s="80"/>
      <c r="E2" s="14"/>
    </row>
    <row r="3" spans="1:5" ht="36.75" customHeight="1">
      <c r="A3" s="21"/>
      <c r="B3" s="81" t="s">
        <v>358</v>
      </c>
      <c r="C3" s="81"/>
      <c r="D3" s="21"/>
      <c r="E3" s="14"/>
    </row>
    <row r="4" spans="1:5" ht="18.75">
      <c r="A4" s="3"/>
      <c r="B4" s="76" t="s">
        <v>120</v>
      </c>
      <c r="C4" s="76"/>
      <c r="D4" s="3" t="s">
        <v>146</v>
      </c>
      <c r="E4" s="59" t="s">
        <v>359</v>
      </c>
    </row>
    <row r="5" spans="1:5" ht="18.75">
      <c r="A5" s="24" t="s">
        <v>145</v>
      </c>
      <c r="B5" s="77"/>
      <c r="C5" s="77"/>
      <c r="D5" s="26">
        <f>SUM(D6:D7)</f>
        <v>10000</v>
      </c>
      <c r="E5" s="59"/>
    </row>
    <row r="6" spans="1:5" ht="18.75">
      <c r="A6" s="4" t="s">
        <v>257</v>
      </c>
      <c r="B6" s="82" t="s">
        <v>258</v>
      </c>
      <c r="C6" s="83"/>
      <c r="D6" s="44">
        <v>7000</v>
      </c>
      <c r="E6" s="59"/>
    </row>
    <row r="7" spans="1:5" ht="18.75">
      <c r="A7" s="3"/>
      <c r="B7" s="76" t="s">
        <v>259</v>
      </c>
      <c r="C7" s="76"/>
      <c r="D7" s="44">
        <v>3000</v>
      </c>
      <c r="E7" s="59"/>
    </row>
    <row r="8" spans="1:5" ht="18.75">
      <c r="A8" s="24" t="s">
        <v>147</v>
      </c>
      <c r="B8" s="77"/>
      <c r="C8" s="77"/>
      <c r="D8" s="26">
        <f>SUM(D9:D13)</f>
        <v>88000</v>
      </c>
      <c r="E8" s="59"/>
    </row>
    <row r="9" spans="1:5" ht="15.75" customHeight="1">
      <c r="A9" s="3" t="s">
        <v>148</v>
      </c>
      <c r="B9" s="76"/>
      <c r="C9" s="76"/>
      <c r="D9" s="44">
        <v>39700</v>
      </c>
      <c r="E9" s="59"/>
    </row>
    <row r="10" spans="1:5" ht="13.5" customHeight="1">
      <c r="A10" s="3" t="s">
        <v>149</v>
      </c>
      <c r="B10" s="76"/>
      <c r="C10" s="76"/>
      <c r="D10" s="44">
        <v>18000</v>
      </c>
      <c r="E10" s="59"/>
    </row>
    <row r="11" spans="1:5" ht="15" customHeight="1">
      <c r="A11" s="3" t="s">
        <v>150</v>
      </c>
      <c r="B11" s="76"/>
      <c r="C11" s="76"/>
      <c r="D11" s="44">
        <v>23000</v>
      </c>
      <c r="E11" s="59"/>
    </row>
    <row r="12" spans="1:5" ht="15" customHeight="1">
      <c r="A12" s="3" t="s">
        <v>260</v>
      </c>
      <c r="B12" s="82"/>
      <c r="C12" s="83"/>
      <c r="D12" s="44">
        <v>1300</v>
      </c>
      <c r="E12" s="59"/>
    </row>
    <row r="13" spans="1:5" ht="15" customHeight="1">
      <c r="A13" s="3" t="s">
        <v>261</v>
      </c>
      <c r="B13" s="76"/>
      <c r="C13" s="76"/>
      <c r="D13" s="44">
        <v>6000</v>
      </c>
      <c r="E13" s="59"/>
    </row>
    <row r="14" spans="1:5" ht="28.5" customHeight="1">
      <c r="A14" s="24" t="s">
        <v>227</v>
      </c>
      <c r="B14" s="86"/>
      <c r="C14" s="87"/>
      <c r="D14" s="26">
        <f>SUM(D15:D16)</f>
        <v>0</v>
      </c>
      <c r="E14" s="59"/>
    </row>
    <row r="15" spans="1:5" ht="15" customHeight="1" hidden="1">
      <c r="A15" s="3"/>
      <c r="B15" s="82"/>
      <c r="C15" s="83"/>
      <c r="D15" s="3"/>
      <c r="E15" s="59"/>
    </row>
    <row r="16" spans="1:5" ht="15" customHeight="1">
      <c r="A16" s="3" t="s">
        <v>154</v>
      </c>
      <c r="B16" s="82"/>
      <c r="C16" s="83"/>
      <c r="D16" s="3"/>
      <c r="E16" s="59"/>
    </row>
    <row r="17" spans="1:5" ht="15" customHeight="1" hidden="1">
      <c r="A17" s="3"/>
      <c r="B17" s="82"/>
      <c r="C17" s="83"/>
      <c r="D17" s="3"/>
      <c r="E17" s="59"/>
    </row>
    <row r="18" spans="1:5" ht="15" customHeight="1" hidden="1">
      <c r="A18" s="24" t="s">
        <v>229</v>
      </c>
      <c r="B18" s="86"/>
      <c r="C18" s="87"/>
      <c r="D18" s="26">
        <f>D19</f>
        <v>0</v>
      </c>
      <c r="E18" s="59"/>
    </row>
    <row r="19" spans="1:5" ht="15" customHeight="1" hidden="1">
      <c r="A19" s="3" t="s">
        <v>230</v>
      </c>
      <c r="B19" s="82"/>
      <c r="C19" s="83"/>
      <c r="D19" s="3"/>
      <c r="E19" s="59"/>
    </row>
    <row r="20" spans="1:5" ht="18.75" hidden="1">
      <c r="A20" s="3"/>
      <c r="B20" s="76"/>
      <c r="C20" s="76"/>
      <c r="D20" s="3"/>
      <c r="E20" s="59"/>
    </row>
    <row r="21" spans="1:5" ht="30" customHeight="1">
      <c r="A21" s="24" t="s">
        <v>353</v>
      </c>
      <c r="B21" s="77"/>
      <c r="C21" s="77"/>
      <c r="D21" s="26">
        <f>SUM(D22:D27)</f>
        <v>3958500</v>
      </c>
      <c r="E21" s="59"/>
    </row>
    <row r="22" spans="1:5" ht="18.75">
      <c r="A22" s="3" t="s">
        <v>354</v>
      </c>
      <c r="B22" s="76" t="s">
        <v>349</v>
      </c>
      <c r="C22" s="76"/>
      <c r="D22" s="3">
        <f>12894+3971</f>
        <v>16865</v>
      </c>
      <c r="E22" s="59"/>
    </row>
    <row r="23" spans="1:5" ht="18.75" hidden="1">
      <c r="A23" s="3"/>
      <c r="B23" s="76"/>
      <c r="C23" s="76"/>
      <c r="D23" s="3"/>
      <c r="E23" s="59"/>
    </row>
    <row r="24" spans="1:5" ht="18.75">
      <c r="A24" s="3" t="s">
        <v>355</v>
      </c>
      <c r="B24" s="76" t="s">
        <v>350</v>
      </c>
      <c r="C24" s="76"/>
      <c r="D24" s="3">
        <v>3627780</v>
      </c>
      <c r="E24" s="59"/>
    </row>
    <row r="25" spans="1:5" ht="18.75" hidden="1">
      <c r="A25" s="3"/>
      <c r="B25" s="76"/>
      <c r="C25" s="76"/>
      <c r="D25" s="3"/>
      <c r="E25" s="59"/>
    </row>
    <row r="26" spans="1:5" ht="32.25">
      <c r="A26" s="4" t="s">
        <v>356</v>
      </c>
      <c r="B26" s="76" t="s">
        <v>351</v>
      </c>
      <c r="C26" s="76"/>
      <c r="D26" s="3">
        <v>313855</v>
      </c>
      <c r="E26" s="59"/>
    </row>
    <row r="27" spans="1:5" ht="18.75" hidden="1">
      <c r="A27" s="3"/>
      <c r="B27" s="76"/>
      <c r="C27" s="76"/>
      <c r="D27" s="3"/>
      <c r="E27" s="59"/>
    </row>
    <row r="28" spans="1:5" ht="18.75" hidden="1">
      <c r="A28" s="24" t="s">
        <v>151</v>
      </c>
      <c r="B28" s="77"/>
      <c r="C28" s="77"/>
      <c r="D28" s="24">
        <f>SUM(D29:D30)</f>
        <v>0</v>
      </c>
      <c r="E28" s="59"/>
    </row>
    <row r="29" spans="1:5" ht="18.75" hidden="1">
      <c r="A29" s="3" t="s">
        <v>152</v>
      </c>
      <c r="B29" s="76"/>
      <c r="C29" s="76"/>
      <c r="D29" s="3"/>
      <c r="E29" s="59"/>
    </row>
    <row r="30" spans="1:5" ht="18.75" hidden="1">
      <c r="A30" s="3"/>
      <c r="B30" s="76"/>
      <c r="C30" s="76"/>
      <c r="D30" s="3"/>
      <c r="E30" s="59"/>
    </row>
    <row r="31" spans="1:5" ht="18.75" hidden="1">
      <c r="A31" s="24" t="s">
        <v>231</v>
      </c>
      <c r="B31" s="77"/>
      <c r="C31" s="77"/>
      <c r="D31" s="24">
        <f>SUM(D32:D34)</f>
        <v>0</v>
      </c>
      <c r="E31" s="59"/>
    </row>
    <row r="32" spans="1:5" ht="18.75" hidden="1">
      <c r="A32" s="3"/>
      <c r="B32" s="76"/>
      <c r="C32" s="76"/>
      <c r="D32" s="3"/>
      <c r="E32" s="59"/>
    </row>
    <row r="33" spans="1:5" ht="18.75" hidden="1">
      <c r="A33" s="3"/>
      <c r="B33" s="76"/>
      <c r="C33" s="76"/>
      <c r="D33" s="3"/>
      <c r="E33" s="59"/>
    </row>
    <row r="34" spans="1:5" ht="18.75" hidden="1">
      <c r="A34" s="3"/>
      <c r="B34" s="76"/>
      <c r="C34" s="76"/>
      <c r="D34" s="3"/>
      <c r="E34" s="59"/>
    </row>
    <row r="35" spans="1:5" ht="18.75" hidden="1">
      <c r="A35" s="24" t="s">
        <v>232</v>
      </c>
      <c r="B35" s="77"/>
      <c r="C35" s="77"/>
      <c r="D35" s="26">
        <f>SUM(D36:D41)</f>
        <v>0</v>
      </c>
      <c r="E35" s="59"/>
    </row>
    <row r="36" spans="1:5" ht="18.75" hidden="1">
      <c r="A36" s="3" t="s">
        <v>233</v>
      </c>
      <c r="B36" s="76"/>
      <c r="C36" s="76"/>
      <c r="D36" s="3"/>
      <c r="E36" s="59"/>
    </row>
    <row r="37" spans="1:5" ht="18.75" hidden="1">
      <c r="A37" s="3" t="s">
        <v>234</v>
      </c>
      <c r="B37" s="76"/>
      <c r="C37" s="76"/>
      <c r="D37" s="3"/>
      <c r="E37" s="59"/>
    </row>
    <row r="38" spans="1:5" ht="18.75" hidden="1">
      <c r="A38" s="3" t="s">
        <v>235</v>
      </c>
      <c r="B38" s="76"/>
      <c r="C38" s="76"/>
      <c r="D38" s="3"/>
      <c r="E38" s="59"/>
    </row>
    <row r="39" spans="1:5" ht="32.25" hidden="1">
      <c r="A39" s="4" t="s">
        <v>236</v>
      </c>
      <c r="B39" s="76"/>
      <c r="C39" s="76"/>
      <c r="D39" s="3"/>
      <c r="E39" s="59"/>
    </row>
    <row r="40" spans="1:5" ht="18.75" hidden="1">
      <c r="A40" s="3" t="s">
        <v>237</v>
      </c>
      <c r="B40" s="76"/>
      <c r="C40" s="76"/>
      <c r="D40" s="3"/>
      <c r="E40" s="59"/>
    </row>
    <row r="41" spans="1:5" ht="18.75" hidden="1">
      <c r="A41" s="3"/>
      <c r="B41" s="76"/>
      <c r="C41" s="76"/>
      <c r="D41" s="3"/>
      <c r="E41" s="59"/>
    </row>
    <row r="42" spans="1:5" ht="18.75" hidden="1">
      <c r="A42" s="24" t="s">
        <v>238</v>
      </c>
      <c r="B42" s="77"/>
      <c r="C42" s="77"/>
      <c r="D42" s="26">
        <f>D43</f>
        <v>0</v>
      </c>
      <c r="E42" s="59"/>
    </row>
    <row r="43" spans="1:5" ht="18.75" hidden="1">
      <c r="A43" s="3"/>
      <c r="B43" s="76"/>
      <c r="C43" s="76"/>
      <c r="D43" s="3"/>
      <c r="E43" s="59"/>
    </row>
    <row r="44" spans="1:5" ht="18.75" hidden="1">
      <c r="A44" s="3"/>
      <c r="B44" s="76"/>
      <c r="C44" s="76"/>
      <c r="D44" s="3"/>
      <c r="E44" s="59"/>
    </row>
    <row r="45" spans="1:5" ht="18.75" hidden="1">
      <c r="A45" s="24" t="s">
        <v>153</v>
      </c>
      <c r="B45" s="77"/>
      <c r="C45" s="77"/>
      <c r="D45" s="26">
        <f>SUM(D46:D47)</f>
        <v>0</v>
      </c>
      <c r="E45" s="59"/>
    </row>
    <row r="46" spans="1:5" ht="18.75" hidden="1">
      <c r="A46" s="3" t="s">
        <v>154</v>
      </c>
      <c r="B46" s="76"/>
      <c r="C46" s="76"/>
      <c r="D46" s="3"/>
      <c r="E46" s="59"/>
    </row>
    <row r="47" spans="1:5" ht="18.75" hidden="1">
      <c r="A47" s="3"/>
      <c r="B47" s="76"/>
      <c r="C47" s="76"/>
      <c r="D47" s="3"/>
      <c r="E47" s="59"/>
    </row>
    <row r="48" spans="1:5" ht="18.75">
      <c r="A48" s="24" t="s">
        <v>167</v>
      </c>
      <c r="B48" s="77"/>
      <c r="C48" s="77"/>
      <c r="D48" s="26">
        <f>SUM(D49:D50)</f>
        <v>3350</v>
      </c>
      <c r="E48" s="59"/>
    </row>
    <row r="49" spans="1:5" ht="18.75">
      <c r="A49" s="3" t="s">
        <v>168</v>
      </c>
      <c r="B49" s="76"/>
      <c r="C49" s="76"/>
      <c r="D49" s="3">
        <v>3350</v>
      </c>
      <c r="E49" s="59"/>
    </row>
    <row r="50" spans="1:5" ht="18.75" hidden="1">
      <c r="A50" s="3"/>
      <c r="B50" s="76"/>
      <c r="C50" s="76"/>
      <c r="D50" s="3"/>
      <c r="E50" s="59"/>
    </row>
    <row r="51" spans="1:5" ht="18.75" hidden="1">
      <c r="A51" s="3"/>
      <c r="B51" s="82"/>
      <c r="C51" s="83"/>
      <c r="D51" s="3"/>
      <c r="E51" s="59"/>
    </row>
    <row r="52" spans="1:5" ht="18.75">
      <c r="A52" s="24" t="s">
        <v>155</v>
      </c>
      <c r="B52" s="77"/>
      <c r="C52" s="77"/>
      <c r="D52" s="26">
        <f>SUM(D53:D61)</f>
        <v>167000</v>
      </c>
      <c r="E52" s="59"/>
    </row>
    <row r="53" spans="1:5" ht="18.75">
      <c r="A53" s="3" t="s">
        <v>169</v>
      </c>
      <c r="B53" s="76"/>
      <c r="C53" s="76"/>
      <c r="D53" s="3">
        <v>120000</v>
      </c>
      <c r="E53" s="59"/>
    </row>
    <row r="54" spans="1:5" ht="32.25">
      <c r="A54" s="4" t="s">
        <v>170</v>
      </c>
      <c r="B54" s="76"/>
      <c r="C54" s="76"/>
      <c r="D54" s="3">
        <v>30000</v>
      </c>
      <c r="E54" s="59"/>
    </row>
    <row r="55" spans="1:5" ht="18.75" hidden="1">
      <c r="A55" s="3" t="s">
        <v>171</v>
      </c>
      <c r="B55" s="76"/>
      <c r="C55" s="76"/>
      <c r="D55" s="3"/>
      <c r="E55" s="59"/>
    </row>
    <row r="56" spans="1:5" ht="18.75" hidden="1">
      <c r="A56" s="3" t="s">
        <v>172</v>
      </c>
      <c r="B56" s="76"/>
      <c r="C56" s="76"/>
      <c r="D56" s="3"/>
      <c r="E56" s="59"/>
    </row>
    <row r="57" spans="1:5" ht="18.75">
      <c r="A57" s="3" t="s">
        <v>174</v>
      </c>
      <c r="B57" s="76"/>
      <c r="C57" s="76"/>
      <c r="D57" s="3">
        <v>2000</v>
      </c>
      <c r="E57" s="59"/>
    </row>
    <row r="58" spans="1:5" ht="18.75" hidden="1">
      <c r="A58" s="3" t="s">
        <v>246</v>
      </c>
      <c r="B58" s="76"/>
      <c r="C58" s="76"/>
      <c r="D58" s="3"/>
      <c r="E58" s="59"/>
    </row>
    <row r="59" spans="1:5" ht="18.75">
      <c r="A59" s="3" t="s">
        <v>247</v>
      </c>
      <c r="B59" s="76"/>
      <c r="C59" s="76"/>
      <c r="D59" s="3">
        <v>15000</v>
      </c>
      <c r="E59" s="59"/>
    </row>
    <row r="60" spans="1:5" ht="32.25" hidden="1">
      <c r="A60" s="4" t="s">
        <v>175</v>
      </c>
      <c r="B60" s="76"/>
      <c r="C60" s="76"/>
      <c r="D60" s="3"/>
      <c r="E60" s="59"/>
    </row>
    <row r="61" spans="1:5" ht="18.75" hidden="1">
      <c r="A61" s="3"/>
      <c r="B61" s="76"/>
      <c r="C61" s="76"/>
      <c r="D61" s="3"/>
      <c r="E61" s="59"/>
    </row>
    <row r="62" spans="1:5" ht="18.75" hidden="1">
      <c r="A62" s="24" t="s">
        <v>156</v>
      </c>
      <c r="B62" s="77"/>
      <c r="C62" s="77"/>
      <c r="D62" s="24"/>
      <c r="E62" s="59"/>
    </row>
    <row r="63" spans="1:5" ht="18.75" hidden="1">
      <c r="A63" s="3" t="s">
        <v>176</v>
      </c>
      <c r="B63" s="76"/>
      <c r="C63" s="76"/>
      <c r="D63" s="3"/>
      <c r="E63" s="59"/>
    </row>
    <row r="64" spans="1:5" ht="18.75" hidden="1">
      <c r="A64" s="3"/>
      <c r="B64" s="76"/>
      <c r="C64" s="76"/>
      <c r="D64" s="3"/>
      <c r="E64" s="59"/>
    </row>
    <row r="65" spans="1:5" ht="18.75" hidden="1">
      <c r="A65" s="24" t="s">
        <v>177</v>
      </c>
      <c r="B65" s="77"/>
      <c r="C65" s="77"/>
      <c r="D65" s="24"/>
      <c r="E65" s="59"/>
    </row>
    <row r="66" spans="1:5" ht="32.25" hidden="1">
      <c r="A66" s="4" t="s">
        <v>178</v>
      </c>
      <c r="B66" s="76"/>
      <c r="C66" s="76"/>
      <c r="D66" s="3"/>
      <c r="E66" s="59"/>
    </row>
    <row r="67" spans="1:5" ht="18.75" hidden="1">
      <c r="A67" s="3"/>
      <c r="B67" s="76"/>
      <c r="C67" s="76"/>
      <c r="D67" s="3"/>
      <c r="E67" s="59"/>
    </row>
    <row r="68" spans="1:5" ht="32.25">
      <c r="A68" s="32" t="s">
        <v>179</v>
      </c>
      <c r="B68" s="24" t="s">
        <v>157</v>
      </c>
      <c r="C68" s="24" t="s">
        <v>158</v>
      </c>
      <c r="D68" s="57">
        <f>D78+D87</f>
        <v>96100</v>
      </c>
      <c r="E68" s="60"/>
    </row>
    <row r="69" spans="1:5" ht="32.25" hidden="1">
      <c r="A69" s="30" t="s">
        <v>180</v>
      </c>
      <c r="B69" s="31"/>
      <c r="C69" s="31"/>
      <c r="D69" s="31"/>
      <c r="E69" s="59"/>
    </row>
    <row r="70" spans="1:5" ht="18.75" hidden="1">
      <c r="A70" s="3"/>
      <c r="B70" s="3"/>
      <c r="C70" s="3"/>
      <c r="D70" s="3"/>
      <c r="E70" s="59"/>
    </row>
    <row r="71" spans="1:5" ht="24.75" customHeight="1" hidden="1">
      <c r="A71" s="3"/>
      <c r="B71" s="3"/>
      <c r="C71" s="3"/>
      <c r="D71" s="3"/>
      <c r="E71" s="59"/>
    </row>
    <row r="72" spans="1:5" ht="48" hidden="1">
      <c r="A72" s="30" t="s">
        <v>181</v>
      </c>
      <c r="B72" s="31"/>
      <c r="C72" s="31"/>
      <c r="D72" s="37">
        <f>SUM(D73:D77)</f>
        <v>0</v>
      </c>
      <c r="E72" s="59"/>
    </row>
    <row r="73" spans="1:5" ht="18.75" hidden="1">
      <c r="A73" s="3"/>
      <c r="B73" s="3"/>
      <c r="C73" s="36"/>
      <c r="D73" s="36"/>
      <c r="E73" s="59"/>
    </row>
    <row r="74" spans="1:5" ht="18.75" hidden="1">
      <c r="A74" s="3"/>
      <c r="B74" s="3"/>
      <c r="C74" s="36"/>
      <c r="D74" s="36"/>
      <c r="E74" s="59"/>
    </row>
    <row r="75" spans="1:5" ht="18.75" hidden="1">
      <c r="A75" s="3"/>
      <c r="B75" s="3"/>
      <c r="C75" s="36"/>
      <c r="D75" s="36"/>
      <c r="E75" s="59"/>
    </row>
    <row r="76" spans="1:5" ht="18.75" hidden="1">
      <c r="A76" s="3"/>
      <c r="B76" s="3"/>
      <c r="C76" s="3"/>
      <c r="D76" s="3"/>
      <c r="E76" s="59"/>
    </row>
    <row r="77" spans="1:5" ht="18.75" hidden="1">
      <c r="A77" s="3"/>
      <c r="B77" s="3"/>
      <c r="C77" s="3"/>
      <c r="D77" s="3"/>
      <c r="E77" s="59"/>
    </row>
    <row r="78" spans="1:5" ht="32.25">
      <c r="A78" s="30" t="s">
        <v>267</v>
      </c>
      <c r="B78" s="31"/>
      <c r="C78" s="31"/>
      <c r="D78" s="45">
        <f>SUM(D79:D86)</f>
        <v>58300</v>
      </c>
      <c r="E78" s="59"/>
    </row>
    <row r="79" spans="1:5" ht="18.75">
      <c r="A79" s="4" t="s">
        <v>262</v>
      </c>
      <c r="B79" s="3">
        <v>1</v>
      </c>
      <c r="C79" s="44">
        <v>1500</v>
      </c>
      <c r="D79" s="44">
        <f>B79*C79</f>
        <v>1500</v>
      </c>
      <c r="E79" s="59"/>
    </row>
    <row r="80" spans="1:5" ht="18.75">
      <c r="A80" s="4" t="s">
        <v>263</v>
      </c>
      <c r="B80" s="3">
        <v>1</v>
      </c>
      <c r="C80" s="44">
        <v>8000</v>
      </c>
      <c r="D80" s="44">
        <f aca="true" t="shared" si="0" ref="D80:D86">B80*C80</f>
        <v>8000</v>
      </c>
      <c r="E80" s="59"/>
    </row>
    <row r="81" spans="1:5" ht="18.75">
      <c r="A81" s="4" t="s">
        <v>264</v>
      </c>
      <c r="B81" s="3">
        <v>5</v>
      </c>
      <c r="C81" s="44">
        <v>7000</v>
      </c>
      <c r="D81" s="44">
        <f t="shared" si="0"/>
        <v>35000</v>
      </c>
      <c r="E81" s="59"/>
    </row>
    <row r="82" spans="1:5" ht="18.75">
      <c r="A82" s="4" t="s">
        <v>265</v>
      </c>
      <c r="B82" s="3">
        <v>1</v>
      </c>
      <c r="C82" s="44">
        <v>4000</v>
      </c>
      <c r="D82" s="44">
        <f t="shared" si="0"/>
        <v>4000</v>
      </c>
      <c r="E82" s="59"/>
    </row>
    <row r="83" spans="1:5" ht="18.75">
      <c r="A83" s="4" t="s">
        <v>266</v>
      </c>
      <c r="B83" s="3">
        <v>1</v>
      </c>
      <c r="C83" s="44">
        <v>1000</v>
      </c>
      <c r="D83" s="44">
        <f t="shared" si="0"/>
        <v>1000</v>
      </c>
      <c r="E83" s="59"/>
    </row>
    <row r="84" spans="1:5" ht="18.75">
      <c r="A84" s="4" t="s">
        <v>268</v>
      </c>
      <c r="B84" s="3">
        <v>3</v>
      </c>
      <c r="C84" s="44">
        <v>500</v>
      </c>
      <c r="D84" s="44">
        <f t="shared" si="0"/>
        <v>1500</v>
      </c>
      <c r="E84" s="59"/>
    </row>
    <row r="85" spans="1:5" ht="18.75">
      <c r="A85" s="4" t="s">
        <v>269</v>
      </c>
      <c r="B85" s="3">
        <v>3</v>
      </c>
      <c r="C85" s="44">
        <v>500</v>
      </c>
      <c r="D85" s="44">
        <f t="shared" si="0"/>
        <v>1500</v>
      </c>
      <c r="E85" s="59"/>
    </row>
    <row r="86" spans="1:5" ht="18.75">
      <c r="A86" s="3" t="s">
        <v>360</v>
      </c>
      <c r="B86" s="3">
        <v>2</v>
      </c>
      <c r="C86" s="3">
        <v>2900</v>
      </c>
      <c r="D86" s="3">
        <f t="shared" si="0"/>
        <v>5800</v>
      </c>
      <c r="E86" s="59"/>
    </row>
    <row r="87" spans="1:5" ht="32.25">
      <c r="A87" s="30" t="s">
        <v>182</v>
      </c>
      <c r="B87" s="31"/>
      <c r="C87" s="31"/>
      <c r="D87" s="45">
        <f>SUM(D88:D97)</f>
        <v>37800</v>
      </c>
      <c r="E87" s="59"/>
    </row>
    <row r="88" spans="1:5" ht="18.75">
      <c r="A88" s="4" t="s">
        <v>270</v>
      </c>
      <c r="B88" s="3">
        <v>1</v>
      </c>
      <c r="C88" s="44">
        <v>5000</v>
      </c>
      <c r="D88" s="44">
        <f aca="true" t="shared" si="1" ref="D88:D96">B88*C88</f>
        <v>5000</v>
      </c>
      <c r="E88" s="59"/>
    </row>
    <row r="89" spans="1:5" ht="18.75">
      <c r="A89" s="4" t="s">
        <v>271</v>
      </c>
      <c r="B89" s="3">
        <v>2</v>
      </c>
      <c r="C89" s="44">
        <v>350</v>
      </c>
      <c r="D89" s="44">
        <f t="shared" si="1"/>
        <v>700</v>
      </c>
      <c r="E89" s="59"/>
    </row>
    <row r="90" spans="1:5" ht="18.75">
      <c r="A90" s="4" t="s">
        <v>272</v>
      </c>
      <c r="B90" s="3">
        <v>2</v>
      </c>
      <c r="C90" s="44">
        <v>450</v>
      </c>
      <c r="D90" s="44">
        <f t="shared" si="1"/>
        <v>900</v>
      </c>
      <c r="E90" s="59"/>
    </row>
    <row r="91" spans="1:5" ht="18.75">
      <c r="A91" s="4" t="s">
        <v>273</v>
      </c>
      <c r="B91" s="3">
        <v>2</v>
      </c>
      <c r="C91" s="44">
        <v>450</v>
      </c>
      <c r="D91" s="44">
        <f t="shared" si="1"/>
        <v>900</v>
      </c>
      <c r="E91" s="59"/>
    </row>
    <row r="92" spans="1:5" ht="18.75">
      <c r="A92" s="4" t="s">
        <v>274</v>
      </c>
      <c r="B92" s="3">
        <v>1</v>
      </c>
      <c r="C92" s="44">
        <v>10000</v>
      </c>
      <c r="D92" s="44">
        <f t="shared" si="1"/>
        <v>10000</v>
      </c>
      <c r="E92" s="59"/>
    </row>
    <row r="93" spans="1:5" ht="18.75">
      <c r="A93" s="4" t="s">
        <v>275</v>
      </c>
      <c r="B93" s="3">
        <v>1</v>
      </c>
      <c r="C93" s="44">
        <v>10000</v>
      </c>
      <c r="D93" s="44">
        <f t="shared" si="1"/>
        <v>10000</v>
      </c>
      <c r="E93" s="59"/>
    </row>
    <row r="94" spans="1:5" ht="32.25">
      <c r="A94" s="4" t="s">
        <v>276</v>
      </c>
      <c r="B94" s="3">
        <v>1</v>
      </c>
      <c r="C94" s="44">
        <v>5000</v>
      </c>
      <c r="D94" s="44">
        <f t="shared" si="1"/>
        <v>5000</v>
      </c>
      <c r="E94" s="59"/>
    </row>
    <row r="95" spans="1:5" ht="18.75">
      <c r="A95" s="4" t="s">
        <v>277</v>
      </c>
      <c r="B95" s="3">
        <v>1</v>
      </c>
      <c r="C95" s="44">
        <v>5000</v>
      </c>
      <c r="D95" s="44">
        <f t="shared" si="1"/>
        <v>5000</v>
      </c>
      <c r="E95" s="59"/>
    </row>
    <row r="96" spans="1:5" ht="18.75">
      <c r="A96" s="48" t="s">
        <v>335</v>
      </c>
      <c r="B96" s="49">
        <v>2</v>
      </c>
      <c r="C96" s="44">
        <v>150</v>
      </c>
      <c r="D96" s="47">
        <f t="shared" si="1"/>
        <v>300</v>
      </c>
      <c r="E96" s="59"/>
    </row>
    <row r="97" spans="1:5" ht="18.75">
      <c r="A97" s="3"/>
      <c r="B97" s="3"/>
      <c r="C97" s="3"/>
      <c r="D97" s="3"/>
      <c r="E97" s="59"/>
    </row>
    <row r="98" spans="1:5" ht="32.25">
      <c r="A98" s="28" t="s">
        <v>183</v>
      </c>
      <c r="B98" s="29" t="s">
        <v>157</v>
      </c>
      <c r="C98" s="29" t="s">
        <v>158</v>
      </c>
      <c r="D98" s="58">
        <f>D99+D108+D115+D140</f>
        <v>402760</v>
      </c>
      <c r="E98" s="60"/>
    </row>
    <row r="99" spans="1:5" ht="32.25">
      <c r="A99" s="30" t="s">
        <v>184</v>
      </c>
      <c r="B99" s="31"/>
      <c r="C99" s="31"/>
      <c r="D99" s="37">
        <f>SUM(D100:D105)</f>
        <v>4000</v>
      </c>
      <c r="E99" s="59"/>
    </row>
    <row r="100" spans="1:5" ht="18.75">
      <c r="A100" s="4" t="s">
        <v>278</v>
      </c>
      <c r="B100" s="3">
        <v>1</v>
      </c>
      <c r="C100" s="44">
        <v>2000</v>
      </c>
      <c r="D100" s="44">
        <f>B100*C100</f>
        <v>2000</v>
      </c>
      <c r="E100" s="59"/>
    </row>
    <row r="101" spans="1:5" ht="18.75">
      <c r="A101" s="4" t="s">
        <v>279</v>
      </c>
      <c r="B101" s="3">
        <v>1</v>
      </c>
      <c r="C101" s="44">
        <v>2000</v>
      </c>
      <c r="D101" s="44">
        <f>B101*C101</f>
        <v>2000</v>
      </c>
      <c r="E101" s="59"/>
    </row>
    <row r="102" spans="1:5" ht="18.75" hidden="1">
      <c r="A102" s="39"/>
      <c r="B102" s="40"/>
      <c r="C102" s="41"/>
      <c r="D102" s="41"/>
      <c r="E102" s="59"/>
    </row>
    <row r="103" spans="1:5" ht="18.75" hidden="1">
      <c r="A103" s="34"/>
      <c r="B103" s="35"/>
      <c r="C103" s="35"/>
      <c r="D103" s="38"/>
      <c r="E103" s="59"/>
    </row>
    <row r="104" spans="1:5" ht="18.75" hidden="1">
      <c r="A104" s="34"/>
      <c r="B104" s="35"/>
      <c r="C104" s="35"/>
      <c r="D104" s="38"/>
      <c r="E104" s="59"/>
    </row>
    <row r="105" spans="1:5" ht="18.75" hidden="1">
      <c r="A105" s="3"/>
      <c r="B105" s="3"/>
      <c r="C105" s="3"/>
      <c r="D105" s="3"/>
      <c r="E105" s="59"/>
    </row>
    <row r="106" spans="1:5" ht="32.25" hidden="1">
      <c r="A106" s="30" t="s">
        <v>185</v>
      </c>
      <c r="B106" s="31"/>
      <c r="C106" s="31"/>
      <c r="D106" s="31"/>
      <c r="E106" s="59"/>
    </row>
    <row r="107" spans="1:5" ht="18.75" hidden="1">
      <c r="A107" s="3"/>
      <c r="B107" s="3"/>
      <c r="C107" s="3"/>
      <c r="D107" s="3"/>
      <c r="E107" s="59"/>
    </row>
    <row r="108" spans="1:5" ht="32.25">
      <c r="A108" s="30" t="s">
        <v>186</v>
      </c>
      <c r="B108" s="31"/>
      <c r="C108" s="31"/>
      <c r="D108" s="45">
        <f>SUM(D109:D114)</f>
        <v>4750</v>
      </c>
      <c r="E108" s="59"/>
    </row>
    <row r="109" spans="1:5" ht="18.75">
      <c r="A109" s="4" t="s">
        <v>280</v>
      </c>
      <c r="B109" s="3">
        <v>4</v>
      </c>
      <c r="C109" s="44">
        <v>250</v>
      </c>
      <c r="D109" s="47">
        <f>B109*C109</f>
        <v>1000</v>
      </c>
      <c r="E109" s="59"/>
    </row>
    <row r="110" spans="1:5" ht="18.75">
      <c r="A110" s="3" t="s">
        <v>281</v>
      </c>
      <c r="B110" s="3">
        <v>150</v>
      </c>
      <c r="C110" s="44">
        <v>25</v>
      </c>
      <c r="D110" s="44">
        <f>B110*C110</f>
        <v>3750</v>
      </c>
      <c r="E110" s="59"/>
    </row>
    <row r="111" spans="1:5" ht="18.75" hidden="1">
      <c r="A111" s="34"/>
      <c r="B111" s="35"/>
      <c r="C111" s="35"/>
      <c r="D111" s="35"/>
      <c r="E111" s="59"/>
    </row>
    <row r="112" spans="1:5" ht="18.75" hidden="1">
      <c r="A112" s="34"/>
      <c r="B112" s="35"/>
      <c r="C112" s="35"/>
      <c r="D112" s="35"/>
      <c r="E112" s="59"/>
    </row>
    <row r="113" spans="1:5" ht="18.75" hidden="1">
      <c r="A113" s="3"/>
      <c r="B113" s="3"/>
      <c r="C113" s="3"/>
      <c r="D113" s="3"/>
      <c r="E113" s="59"/>
    </row>
    <row r="114" spans="1:5" ht="18.75" hidden="1">
      <c r="A114" s="3"/>
      <c r="B114" s="3"/>
      <c r="C114" s="3"/>
      <c r="D114" s="3"/>
      <c r="E114" s="59"/>
    </row>
    <row r="115" spans="1:5" ht="32.25">
      <c r="A115" s="30" t="s">
        <v>187</v>
      </c>
      <c r="B115" s="31"/>
      <c r="C115" s="31"/>
      <c r="D115" s="37">
        <f>SUM(D116:D139)</f>
        <v>65910</v>
      </c>
      <c r="E115" s="59"/>
    </row>
    <row r="116" spans="1:5" ht="18.75">
      <c r="A116" s="4" t="s">
        <v>282</v>
      </c>
      <c r="B116" s="3">
        <v>10</v>
      </c>
      <c r="C116" s="44">
        <v>500</v>
      </c>
      <c r="D116" s="47">
        <f>B116*C116</f>
        <v>5000</v>
      </c>
      <c r="E116" s="59"/>
    </row>
    <row r="117" spans="1:5" ht="18.75">
      <c r="A117" s="4" t="s">
        <v>283</v>
      </c>
      <c r="B117" s="3">
        <v>10</v>
      </c>
      <c r="C117" s="44">
        <v>350</v>
      </c>
      <c r="D117" s="47">
        <f>B117*C117</f>
        <v>3500</v>
      </c>
      <c r="E117" s="59"/>
    </row>
    <row r="118" spans="1:5" ht="18.75">
      <c r="A118" s="4" t="s">
        <v>284</v>
      </c>
      <c r="B118" s="3">
        <v>10</v>
      </c>
      <c r="C118" s="44">
        <v>400</v>
      </c>
      <c r="D118" s="47">
        <f aca="true" t="shared" si="2" ref="D118:D131">B118*C118</f>
        <v>4000</v>
      </c>
      <c r="E118" s="59"/>
    </row>
    <row r="119" spans="1:5" ht="18.75">
      <c r="A119" s="4" t="s">
        <v>285</v>
      </c>
      <c r="B119" s="3">
        <v>38</v>
      </c>
      <c r="C119" s="44">
        <v>100</v>
      </c>
      <c r="D119" s="47">
        <f t="shared" si="2"/>
        <v>3800</v>
      </c>
      <c r="E119" s="59"/>
    </row>
    <row r="120" spans="1:5" ht="18.75">
      <c r="A120" s="4" t="s">
        <v>286</v>
      </c>
      <c r="B120" s="3">
        <v>20</v>
      </c>
      <c r="C120" s="44">
        <v>80</v>
      </c>
      <c r="D120" s="47">
        <f t="shared" si="2"/>
        <v>1600</v>
      </c>
      <c r="E120" s="59"/>
    </row>
    <row r="121" spans="1:5" ht="18.75">
      <c r="A121" s="4" t="s">
        <v>287</v>
      </c>
      <c r="B121" s="3">
        <v>4</v>
      </c>
      <c r="C121" s="44">
        <v>600</v>
      </c>
      <c r="D121" s="47">
        <f t="shared" si="2"/>
        <v>2400</v>
      </c>
      <c r="E121" s="59"/>
    </row>
    <row r="122" spans="1:5" ht="18.75">
      <c r="A122" s="4" t="s">
        <v>288</v>
      </c>
      <c r="B122" s="3">
        <v>3</v>
      </c>
      <c r="C122" s="44">
        <v>500</v>
      </c>
      <c r="D122" s="47">
        <f t="shared" si="2"/>
        <v>1500</v>
      </c>
      <c r="E122" s="59"/>
    </row>
    <row r="123" spans="1:5" ht="18.75">
      <c r="A123" s="4" t="s">
        <v>289</v>
      </c>
      <c r="B123" s="3">
        <v>70</v>
      </c>
      <c r="C123" s="44">
        <v>25</v>
      </c>
      <c r="D123" s="47">
        <f t="shared" si="2"/>
        <v>1750</v>
      </c>
      <c r="E123" s="59"/>
    </row>
    <row r="124" spans="1:5" ht="18.75">
      <c r="A124" s="4" t="s">
        <v>290</v>
      </c>
      <c r="B124" s="3">
        <v>40</v>
      </c>
      <c r="C124" s="44">
        <v>30</v>
      </c>
      <c r="D124" s="47">
        <f t="shared" si="2"/>
        <v>1200</v>
      </c>
      <c r="E124" s="59"/>
    </row>
    <row r="125" spans="1:5" ht="18.75">
      <c r="A125" s="4" t="s">
        <v>291</v>
      </c>
      <c r="B125" s="3">
        <v>5</v>
      </c>
      <c r="C125" s="44">
        <v>500</v>
      </c>
      <c r="D125" s="47">
        <f t="shared" si="2"/>
        <v>2500</v>
      </c>
      <c r="E125" s="59"/>
    </row>
    <row r="126" spans="1:5" ht="18.75">
      <c r="A126" s="3" t="s">
        <v>292</v>
      </c>
      <c r="B126" s="3">
        <v>14</v>
      </c>
      <c r="C126" s="44">
        <v>100</v>
      </c>
      <c r="D126" s="47">
        <f t="shared" si="2"/>
        <v>1400</v>
      </c>
      <c r="E126" s="59"/>
    </row>
    <row r="127" spans="1:5" ht="18.75">
      <c r="A127" s="3" t="s">
        <v>293</v>
      </c>
      <c r="B127" s="3">
        <v>4</v>
      </c>
      <c r="C127" s="44">
        <v>500</v>
      </c>
      <c r="D127" s="47">
        <f t="shared" si="2"/>
        <v>2000</v>
      </c>
      <c r="E127" s="59"/>
    </row>
    <row r="128" spans="1:5" ht="18.75">
      <c r="A128" s="3" t="s">
        <v>294</v>
      </c>
      <c r="B128" s="3">
        <v>60</v>
      </c>
      <c r="C128" s="44">
        <v>40</v>
      </c>
      <c r="D128" s="47">
        <f t="shared" si="2"/>
        <v>2400</v>
      </c>
      <c r="E128" s="59"/>
    </row>
    <row r="129" spans="1:5" ht="18.75">
      <c r="A129" s="3" t="s">
        <v>295</v>
      </c>
      <c r="B129" s="3">
        <v>50</v>
      </c>
      <c r="C129" s="44">
        <v>500</v>
      </c>
      <c r="D129" s="47">
        <f>B129*C129</f>
        <v>25000</v>
      </c>
      <c r="E129" s="59"/>
    </row>
    <row r="130" spans="1:5" ht="18.75">
      <c r="A130" s="3" t="s">
        <v>296</v>
      </c>
      <c r="B130" s="3">
        <v>30</v>
      </c>
      <c r="C130" s="44">
        <v>62</v>
      </c>
      <c r="D130" s="47">
        <f>B130*C130</f>
        <v>1860</v>
      </c>
      <c r="E130" s="59"/>
    </row>
    <row r="131" spans="1:5" ht="18.75">
      <c r="A131" s="3" t="s">
        <v>297</v>
      </c>
      <c r="B131" s="3">
        <v>100</v>
      </c>
      <c r="C131" s="44">
        <v>60</v>
      </c>
      <c r="D131" s="47">
        <f t="shared" si="2"/>
        <v>6000</v>
      </c>
      <c r="E131" s="59"/>
    </row>
    <row r="132" spans="1:5" ht="18.75" hidden="1">
      <c r="A132" s="42"/>
      <c r="B132" s="40"/>
      <c r="C132" s="41"/>
      <c r="D132" s="41"/>
      <c r="E132" s="59"/>
    </row>
    <row r="133" spans="1:5" ht="18.75" hidden="1">
      <c r="A133" s="42"/>
      <c r="B133" s="40"/>
      <c r="C133" s="41"/>
      <c r="D133" s="41"/>
      <c r="E133" s="59"/>
    </row>
    <row r="134" spans="1:5" ht="18.75" hidden="1">
      <c r="A134" s="42"/>
      <c r="B134" s="40"/>
      <c r="C134" s="41"/>
      <c r="D134" s="41"/>
      <c r="E134" s="59"/>
    </row>
    <row r="135" spans="1:5" ht="18.75" hidden="1">
      <c r="A135" s="42"/>
      <c r="B135" s="40"/>
      <c r="C135" s="41"/>
      <c r="D135" s="41"/>
      <c r="E135" s="59"/>
    </row>
    <row r="136" spans="1:5" ht="18.75" hidden="1">
      <c r="A136" s="42"/>
      <c r="B136" s="40"/>
      <c r="C136" s="41"/>
      <c r="D136" s="41"/>
      <c r="E136" s="59"/>
    </row>
    <row r="137" spans="1:5" ht="18.75" hidden="1">
      <c r="A137" s="3"/>
      <c r="B137" s="3"/>
      <c r="C137" s="3"/>
      <c r="D137" s="3"/>
      <c r="E137" s="59"/>
    </row>
    <row r="138" spans="1:5" ht="18.75" hidden="1">
      <c r="A138" s="3"/>
      <c r="B138" s="3"/>
      <c r="C138" s="3"/>
      <c r="D138" s="3"/>
      <c r="E138" s="59"/>
    </row>
    <row r="139" spans="1:5" ht="18.75" hidden="1">
      <c r="A139" s="3"/>
      <c r="B139" s="3"/>
      <c r="C139" s="3"/>
      <c r="D139" s="3"/>
      <c r="E139" s="59"/>
    </row>
    <row r="140" spans="1:5" ht="32.25">
      <c r="A140" s="30" t="s">
        <v>188</v>
      </c>
      <c r="B140" s="31"/>
      <c r="C140" s="31"/>
      <c r="D140" s="45">
        <f>SUM(D141:D197)</f>
        <v>328100</v>
      </c>
      <c r="E140" s="59"/>
    </row>
    <row r="141" spans="1:5" ht="18.75">
      <c r="A141" s="48" t="s">
        <v>298</v>
      </c>
      <c r="B141" s="49">
        <v>50</v>
      </c>
      <c r="C141" s="44">
        <v>65</v>
      </c>
      <c r="D141" s="47">
        <f>B141*C141</f>
        <v>3250</v>
      </c>
      <c r="E141" s="59"/>
    </row>
    <row r="142" spans="1:5" ht="18.75">
      <c r="A142" s="48" t="s">
        <v>299</v>
      </c>
      <c r="B142" s="49">
        <v>80</v>
      </c>
      <c r="C142" s="44">
        <v>160</v>
      </c>
      <c r="D142" s="47">
        <f aca="true" t="shared" si="3" ref="D142:D197">B142*C142</f>
        <v>12800</v>
      </c>
      <c r="E142" s="59"/>
    </row>
    <row r="143" spans="1:5" ht="18.75">
      <c r="A143" s="48" t="s">
        <v>300</v>
      </c>
      <c r="B143" s="49">
        <v>50</v>
      </c>
      <c r="C143" s="44">
        <v>14</v>
      </c>
      <c r="D143" s="47">
        <f t="shared" si="3"/>
        <v>700</v>
      </c>
      <c r="E143" s="59"/>
    </row>
    <row r="144" spans="1:5" ht="18.75">
      <c r="A144" s="48" t="s">
        <v>250</v>
      </c>
      <c r="B144" s="49">
        <v>300</v>
      </c>
      <c r="C144" s="44">
        <v>40</v>
      </c>
      <c r="D144" s="47">
        <f t="shared" si="3"/>
        <v>12000</v>
      </c>
      <c r="E144" s="59"/>
    </row>
    <row r="145" spans="1:5" ht="18.75">
      <c r="A145" s="48" t="s">
        <v>251</v>
      </c>
      <c r="B145" s="49">
        <v>400</v>
      </c>
      <c r="C145" s="44">
        <v>40</v>
      </c>
      <c r="D145" s="47">
        <f t="shared" si="3"/>
        <v>16000</v>
      </c>
      <c r="E145" s="59"/>
    </row>
    <row r="146" spans="1:5" ht="18.75">
      <c r="A146" s="48" t="s">
        <v>252</v>
      </c>
      <c r="B146" s="49">
        <v>200</v>
      </c>
      <c r="C146" s="44">
        <v>40</v>
      </c>
      <c r="D146" s="47">
        <f t="shared" si="3"/>
        <v>8000</v>
      </c>
      <c r="E146" s="59"/>
    </row>
    <row r="147" spans="1:5" ht="18.75">
      <c r="A147" s="48" t="s">
        <v>301</v>
      </c>
      <c r="B147" s="49">
        <v>20</v>
      </c>
      <c r="C147" s="44">
        <v>35</v>
      </c>
      <c r="D147" s="47">
        <f t="shared" si="3"/>
        <v>700</v>
      </c>
      <c r="E147" s="59"/>
    </row>
    <row r="148" spans="1:5" ht="18.75">
      <c r="A148" s="48" t="s">
        <v>302</v>
      </c>
      <c r="B148" s="49">
        <v>80</v>
      </c>
      <c r="C148" s="44">
        <v>45</v>
      </c>
      <c r="D148" s="47">
        <f t="shared" si="3"/>
        <v>3600</v>
      </c>
      <c r="E148" s="59"/>
    </row>
    <row r="149" spans="1:5" ht="18.75">
      <c r="A149" s="48" t="s">
        <v>303</v>
      </c>
      <c r="B149" s="49">
        <v>100</v>
      </c>
      <c r="C149" s="44">
        <v>30</v>
      </c>
      <c r="D149" s="47">
        <f t="shared" si="3"/>
        <v>3000</v>
      </c>
      <c r="E149" s="59"/>
    </row>
    <row r="150" spans="1:5" ht="18.75">
      <c r="A150" s="48" t="s">
        <v>304</v>
      </c>
      <c r="B150" s="49">
        <v>60</v>
      </c>
      <c r="C150" s="44">
        <v>15</v>
      </c>
      <c r="D150" s="47">
        <f t="shared" si="3"/>
        <v>900</v>
      </c>
      <c r="E150" s="59"/>
    </row>
    <row r="151" spans="1:5" ht="18.75">
      <c r="A151" s="48" t="s">
        <v>305</v>
      </c>
      <c r="B151" s="49">
        <v>100</v>
      </c>
      <c r="C151" s="44">
        <v>15</v>
      </c>
      <c r="D151" s="47">
        <f t="shared" si="3"/>
        <v>1500</v>
      </c>
      <c r="E151" s="59"/>
    </row>
    <row r="152" spans="1:5" ht="18.75">
      <c r="A152" s="48" t="s">
        <v>306</v>
      </c>
      <c r="B152" s="49">
        <v>30</v>
      </c>
      <c r="C152" s="44">
        <v>30</v>
      </c>
      <c r="D152" s="47">
        <f t="shared" si="3"/>
        <v>900</v>
      </c>
      <c r="E152" s="59"/>
    </row>
    <row r="153" spans="1:5" ht="18.75">
      <c r="A153" s="48" t="s">
        <v>307</v>
      </c>
      <c r="B153" s="49">
        <v>50</v>
      </c>
      <c r="C153" s="44">
        <v>100</v>
      </c>
      <c r="D153" s="47">
        <f t="shared" si="3"/>
        <v>5000</v>
      </c>
      <c r="E153" s="59"/>
    </row>
    <row r="154" spans="1:5" ht="47.25">
      <c r="A154" s="48" t="s">
        <v>308</v>
      </c>
      <c r="B154" s="49">
        <v>1</v>
      </c>
      <c r="C154" s="44">
        <v>8000</v>
      </c>
      <c r="D154" s="47">
        <f t="shared" si="3"/>
        <v>8000</v>
      </c>
      <c r="E154" s="59"/>
    </row>
    <row r="155" spans="1:5" ht="18.75">
      <c r="A155" s="48" t="s">
        <v>309</v>
      </c>
      <c r="B155" s="49">
        <v>300</v>
      </c>
      <c r="C155" s="44">
        <v>12</v>
      </c>
      <c r="D155" s="47">
        <f t="shared" si="3"/>
        <v>3600</v>
      </c>
      <c r="E155" s="59"/>
    </row>
    <row r="156" spans="1:5" ht="18.75">
      <c r="A156" s="50" t="s">
        <v>310</v>
      </c>
      <c r="B156" s="3">
        <v>90</v>
      </c>
      <c r="C156" s="44">
        <v>75</v>
      </c>
      <c r="D156" s="47">
        <f t="shared" si="3"/>
        <v>6750</v>
      </c>
      <c r="E156" s="59"/>
    </row>
    <row r="157" spans="1:5" ht="18.75">
      <c r="A157" s="4" t="s">
        <v>311</v>
      </c>
      <c r="B157" s="3">
        <v>3</v>
      </c>
      <c r="C157" s="44">
        <v>500</v>
      </c>
      <c r="D157" s="47">
        <f t="shared" si="3"/>
        <v>1500</v>
      </c>
      <c r="E157" s="59"/>
    </row>
    <row r="158" spans="1:5" ht="18.75">
      <c r="A158" s="4" t="s">
        <v>312</v>
      </c>
      <c r="B158" s="3">
        <v>6</v>
      </c>
      <c r="C158" s="44">
        <v>2500</v>
      </c>
      <c r="D158" s="47">
        <f t="shared" si="3"/>
        <v>15000</v>
      </c>
      <c r="E158" s="59"/>
    </row>
    <row r="159" spans="1:5" ht="18.75">
      <c r="A159" s="51" t="s">
        <v>312</v>
      </c>
      <c r="B159" s="3">
        <v>20</v>
      </c>
      <c r="C159" s="44">
        <v>450</v>
      </c>
      <c r="D159" s="47">
        <f t="shared" si="3"/>
        <v>9000</v>
      </c>
      <c r="E159" s="59"/>
    </row>
    <row r="160" spans="1:5" ht="18.75">
      <c r="A160" s="48" t="s">
        <v>313</v>
      </c>
      <c r="B160" s="49">
        <v>450</v>
      </c>
      <c r="C160" s="44">
        <v>8</v>
      </c>
      <c r="D160" s="47">
        <f t="shared" si="3"/>
        <v>3600</v>
      </c>
      <c r="E160" s="59"/>
    </row>
    <row r="161" spans="1:5" ht="18.75">
      <c r="A161" s="48" t="s">
        <v>314</v>
      </c>
      <c r="B161" s="49">
        <v>450</v>
      </c>
      <c r="C161" s="44">
        <v>8</v>
      </c>
      <c r="D161" s="47">
        <f t="shared" si="3"/>
        <v>3600</v>
      </c>
      <c r="E161" s="59"/>
    </row>
    <row r="162" spans="1:5" ht="18.75">
      <c r="A162" s="48" t="s">
        <v>315</v>
      </c>
      <c r="B162" s="49">
        <v>300</v>
      </c>
      <c r="C162" s="44">
        <v>25</v>
      </c>
      <c r="D162" s="47">
        <f t="shared" si="3"/>
        <v>7500</v>
      </c>
      <c r="E162" s="59"/>
    </row>
    <row r="163" spans="1:5" ht="18.75">
      <c r="A163" s="48" t="s">
        <v>249</v>
      </c>
      <c r="B163" s="49">
        <v>150</v>
      </c>
      <c r="C163" s="44">
        <v>29</v>
      </c>
      <c r="D163" s="47">
        <f t="shared" si="3"/>
        <v>4350</v>
      </c>
      <c r="E163" s="59"/>
    </row>
    <row r="164" spans="1:5" ht="18.75">
      <c r="A164" s="48" t="s">
        <v>248</v>
      </c>
      <c r="B164" s="49">
        <v>40</v>
      </c>
      <c r="C164" s="44">
        <v>40</v>
      </c>
      <c r="D164" s="47">
        <f t="shared" si="3"/>
        <v>1600</v>
      </c>
      <c r="E164" s="59"/>
    </row>
    <row r="165" spans="1:5" ht="18.75">
      <c r="A165" s="48" t="s">
        <v>316</v>
      </c>
      <c r="B165" s="49">
        <v>250</v>
      </c>
      <c r="C165" s="44">
        <v>15</v>
      </c>
      <c r="D165" s="47">
        <f t="shared" si="3"/>
        <v>3750</v>
      </c>
      <c r="E165" s="59"/>
    </row>
    <row r="166" spans="1:5" ht="18.75">
      <c r="A166" s="48" t="s">
        <v>317</v>
      </c>
      <c r="B166" s="49">
        <v>250</v>
      </c>
      <c r="C166" s="44">
        <v>60</v>
      </c>
      <c r="D166" s="47">
        <f t="shared" si="3"/>
        <v>15000</v>
      </c>
      <c r="E166" s="59"/>
    </row>
    <row r="167" spans="1:5" ht="18.75">
      <c r="A167" s="48" t="s">
        <v>318</v>
      </c>
      <c r="B167" s="49">
        <v>15</v>
      </c>
      <c r="C167" s="44">
        <v>1000</v>
      </c>
      <c r="D167" s="47">
        <f t="shared" si="3"/>
        <v>15000</v>
      </c>
      <c r="E167" s="59"/>
    </row>
    <row r="168" spans="1:5" ht="31.5">
      <c r="A168" s="48" t="s">
        <v>319</v>
      </c>
      <c r="B168" s="49">
        <v>20</v>
      </c>
      <c r="C168" s="44">
        <v>84</v>
      </c>
      <c r="D168" s="47">
        <f t="shared" si="3"/>
        <v>1680</v>
      </c>
      <c r="E168" s="59"/>
    </row>
    <row r="169" spans="1:5" ht="18.75">
      <c r="A169" s="48" t="s">
        <v>320</v>
      </c>
      <c r="B169" s="49">
        <v>80</v>
      </c>
      <c r="C169" s="44">
        <v>30</v>
      </c>
      <c r="D169" s="47">
        <f t="shared" si="3"/>
        <v>2400</v>
      </c>
      <c r="E169" s="59"/>
    </row>
    <row r="170" spans="1:5" ht="18.75">
      <c r="A170" s="52" t="s">
        <v>321</v>
      </c>
      <c r="B170" s="3">
        <v>130</v>
      </c>
      <c r="C170" s="44">
        <v>30</v>
      </c>
      <c r="D170" s="47">
        <f>B170*C170+20</f>
        <v>3920</v>
      </c>
      <c r="E170" s="59"/>
    </row>
    <row r="171" spans="1:5" ht="24.75" customHeight="1">
      <c r="A171" s="4" t="s">
        <v>322</v>
      </c>
      <c r="B171" s="3">
        <v>50</v>
      </c>
      <c r="C171" s="44">
        <v>40</v>
      </c>
      <c r="D171" s="47">
        <f t="shared" si="3"/>
        <v>2000</v>
      </c>
      <c r="E171" s="59"/>
    </row>
    <row r="172" spans="1:5" ht="24.75" customHeight="1">
      <c r="A172" s="4" t="s">
        <v>323</v>
      </c>
      <c r="B172" s="3">
        <v>10</v>
      </c>
      <c r="C172" s="44">
        <v>200</v>
      </c>
      <c r="D172" s="47">
        <f t="shared" si="3"/>
        <v>2000</v>
      </c>
      <c r="E172" s="59"/>
    </row>
    <row r="173" spans="1:5" ht="24.75" customHeight="1">
      <c r="A173" s="3" t="s">
        <v>324</v>
      </c>
      <c r="B173" s="3">
        <v>10</v>
      </c>
      <c r="C173" s="44">
        <v>150</v>
      </c>
      <c r="D173" s="47">
        <f t="shared" si="3"/>
        <v>1500</v>
      </c>
      <c r="E173" s="59"/>
    </row>
    <row r="174" spans="1:5" ht="24.75" customHeight="1">
      <c r="A174" s="4" t="s">
        <v>325</v>
      </c>
      <c r="B174" s="3">
        <v>100</v>
      </c>
      <c r="C174" s="44">
        <v>30</v>
      </c>
      <c r="D174" s="47">
        <f t="shared" si="3"/>
        <v>3000</v>
      </c>
      <c r="E174" s="59"/>
    </row>
    <row r="175" spans="1:5" ht="24.75" customHeight="1">
      <c r="A175" s="4" t="s">
        <v>326</v>
      </c>
      <c r="B175" s="3">
        <v>400</v>
      </c>
      <c r="C175" s="44">
        <v>14</v>
      </c>
      <c r="D175" s="47">
        <f t="shared" si="3"/>
        <v>5600</v>
      </c>
      <c r="E175" s="59"/>
    </row>
    <row r="176" spans="1:5" ht="18.75">
      <c r="A176" s="4" t="s">
        <v>327</v>
      </c>
      <c r="B176" s="3">
        <v>400</v>
      </c>
      <c r="C176" s="44">
        <v>7</v>
      </c>
      <c r="D176" s="47">
        <f t="shared" si="3"/>
        <v>2800</v>
      </c>
      <c r="E176" s="59"/>
    </row>
    <row r="177" spans="1:5" ht="18.75">
      <c r="A177" s="4" t="s">
        <v>328</v>
      </c>
      <c r="B177" s="3">
        <v>100</v>
      </c>
      <c r="C177" s="44">
        <v>37.5</v>
      </c>
      <c r="D177" s="47">
        <f t="shared" si="3"/>
        <v>3750</v>
      </c>
      <c r="E177" s="59"/>
    </row>
    <row r="178" spans="1:5" ht="24.75" customHeight="1">
      <c r="A178" s="3" t="s">
        <v>329</v>
      </c>
      <c r="B178" s="3">
        <v>20</v>
      </c>
      <c r="C178" s="44">
        <v>90</v>
      </c>
      <c r="D178" s="47">
        <f t="shared" si="3"/>
        <v>1800</v>
      </c>
      <c r="E178" s="59"/>
    </row>
    <row r="179" spans="1:5" ht="24.75" customHeight="1">
      <c r="A179" s="4" t="s">
        <v>330</v>
      </c>
      <c r="B179" s="3">
        <v>10</v>
      </c>
      <c r="C179" s="44">
        <v>150</v>
      </c>
      <c r="D179" s="47">
        <f t="shared" si="3"/>
        <v>1500</v>
      </c>
      <c r="E179" s="59"/>
    </row>
    <row r="180" spans="1:5" ht="24.75" customHeight="1">
      <c r="A180" s="53" t="s">
        <v>331</v>
      </c>
      <c r="B180" s="3">
        <v>1</v>
      </c>
      <c r="C180" s="44">
        <v>50000</v>
      </c>
      <c r="D180" s="47">
        <f t="shared" si="3"/>
        <v>50000</v>
      </c>
      <c r="E180" s="59"/>
    </row>
    <row r="181" spans="1:5" ht="24.75" customHeight="1">
      <c r="A181" s="48" t="s">
        <v>332</v>
      </c>
      <c r="B181" s="49">
        <v>3</v>
      </c>
      <c r="C181" s="44">
        <v>300</v>
      </c>
      <c r="D181" s="47">
        <f t="shared" si="3"/>
        <v>900</v>
      </c>
      <c r="E181" s="59"/>
    </row>
    <row r="182" spans="1:5" ht="24.75" customHeight="1">
      <c r="A182" s="48" t="s">
        <v>333</v>
      </c>
      <c r="B182" s="49">
        <v>2</v>
      </c>
      <c r="C182" s="44">
        <v>300</v>
      </c>
      <c r="D182" s="47">
        <f t="shared" si="3"/>
        <v>600</v>
      </c>
      <c r="E182" s="59"/>
    </row>
    <row r="183" spans="1:5" ht="24.75" customHeight="1">
      <c r="A183" s="48" t="s">
        <v>334</v>
      </c>
      <c r="B183" s="49">
        <v>10</v>
      </c>
      <c r="C183" s="44">
        <v>200</v>
      </c>
      <c r="D183" s="47">
        <f t="shared" si="3"/>
        <v>2000</v>
      </c>
      <c r="E183" s="59"/>
    </row>
    <row r="184" spans="1:5" ht="24.75" customHeight="1">
      <c r="A184" s="48" t="s">
        <v>336</v>
      </c>
      <c r="B184" s="49">
        <v>5</v>
      </c>
      <c r="C184" s="44">
        <v>250</v>
      </c>
      <c r="D184" s="47">
        <f t="shared" si="3"/>
        <v>1250</v>
      </c>
      <c r="E184" s="59"/>
    </row>
    <row r="185" spans="1:5" ht="24.75" customHeight="1">
      <c r="A185" s="48" t="s">
        <v>337</v>
      </c>
      <c r="B185" s="49">
        <v>30</v>
      </c>
      <c r="C185" s="44">
        <v>450</v>
      </c>
      <c r="D185" s="47">
        <f t="shared" si="3"/>
        <v>13500</v>
      </c>
      <c r="E185" s="59"/>
    </row>
    <row r="186" spans="1:5" ht="41.25" customHeight="1">
      <c r="A186" s="48" t="s">
        <v>338</v>
      </c>
      <c r="B186" s="49">
        <v>20</v>
      </c>
      <c r="C186" s="44">
        <v>150</v>
      </c>
      <c r="D186" s="47">
        <f t="shared" si="3"/>
        <v>3000</v>
      </c>
      <c r="E186" s="59"/>
    </row>
    <row r="187" spans="1:5" ht="24.75" customHeight="1">
      <c r="A187" s="48" t="s">
        <v>339</v>
      </c>
      <c r="B187" s="49">
        <v>15</v>
      </c>
      <c r="C187" s="44">
        <v>200</v>
      </c>
      <c r="D187" s="47">
        <f t="shared" si="3"/>
        <v>3000</v>
      </c>
      <c r="E187" s="59"/>
    </row>
    <row r="188" spans="1:5" ht="24.75" customHeight="1">
      <c r="A188" s="48" t="s">
        <v>340</v>
      </c>
      <c r="B188" s="49">
        <v>3</v>
      </c>
      <c r="C188" s="44">
        <v>1000</v>
      </c>
      <c r="D188" s="47">
        <f t="shared" si="3"/>
        <v>3000</v>
      </c>
      <c r="E188" s="59"/>
    </row>
    <row r="189" spans="1:5" ht="24.75" customHeight="1">
      <c r="A189" s="48" t="s">
        <v>341</v>
      </c>
      <c r="B189" s="49">
        <v>20</v>
      </c>
      <c r="C189" s="44">
        <v>250</v>
      </c>
      <c r="D189" s="47">
        <f t="shared" si="3"/>
        <v>5000</v>
      </c>
      <c r="E189" s="59"/>
    </row>
    <row r="190" spans="1:5" ht="24.75" customHeight="1">
      <c r="A190" s="48" t="s">
        <v>342</v>
      </c>
      <c r="B190" s="49">
        <v>200</v>
      </c>
      <c r="C190" s="44">
        <v>35</v>
      </c>
      <c r="D190" s="47">
        <f t="shared" si="3"/>
        <v>7000</v>
      </c>
      <c r="E190" s="59"/>
    </row>
    <row r="191" spans="1:5" ht="24.75" customHeight="1">
      <c r="A191" s="48" t="s">
        <v>343</v>
      </c>
      <c r="B191" s="49">
        <v>150</v>
      </c>
      <c r="C191" s="44">
        <v>35</v>
      </c>
      <c r="D191" s="47">
        <f t="shared" si="3"/>
        <v>5250</v>
      </c>
      <c r="E191" s="59"/>
    </row>
    <row r="192" spans="1:5" ht="24.75" customHeight="1">
      <c r="A192" s="48" t="s">
        <v>344</v>
      </c>
      <c r="B192" s="49">
        <v>150</v>
      </c>
      <c r="C192" s="44">
        <v>45</v>
      </c>
      <c r="D192" s="47">
        <f t="shared" si="3"/>
        <v>6750</v>
      </c>
      <c r="E192" s="59"/>
    </row>
    <row r="193" spans="1:5" ht="24.75" customHeight="1">
      <c r="A193" s="48" t="s">
        <v>345</v>
      </c>
      <c r="B193" s="49">
        <v>14</v>
      </c>
      <c r="C193" s="44">
        <v>150</v>
      </c>
      <c r="D193" s="47">
        <f t="shared" si="3"/>
        <v>2100</v>
      </c>
      <c r="E193" s="59"/>
    </row>
    <row r="194" spans="1:5" ht="24.75" customHeight="1">
      <c r="A194" s="48" t="s">
        <v>346</v>
      </c>
      <c r="B194" s="49">
        <v>35</v>
      </c>
      <c r="C194" s="44">
        <v>300</v>
      </c>
      <c r="D194" s="47">
        <f t="shared" si="3"/>
        <v>10500</v>
      </c>
      <c r="E194" s="59"/>
    </row>
    <row r="195" spans="1:5" ht="24.75" customHeight="1">
      <c r="A195" s="48" t="s">
        <v>347</v>
      </c>
      <c r="B195" s="49">
        <v>6</v>
      </c>
      <c r="C195" s="44">
        <v>450</v>
      </c>
      <c r="D195" s="47">
        <f t="shared" si="3"/>
        <v>2700</v>
      </c>
      <c r="E195" s="59"/>
    </row>
    <row r="196" spans="1:5" ht="24.75" customHeight="1">
      <c r="A196" s="54" t="s">
        <v>352</v>
      </c>
      <c r="B196" s="55">
        <v>30</v>
      </c>
      <c r="C196" s="56">
        <v>400</v>
      </c>
      <c r="D196" s="56">
        <f t="shared" si="3"/>
        <v>12000</v>
      </c>
      <c r="E196" s="59"/>
    </row>
    <row r="197" spans="1:6" ht="24.75" customHeight="1">
      <c r="A197" s="48" t="s">
        <v>348</v>
      </c>
      <c r="B197" s="49">
        <v>4</v>
      </c>
      <c r="C197" s="44">
        <v>250</v>
      </c>
      <c r="D197" s="47">
        <f t="shared" si="3"/>
        <v>1000</v>
      </c>
      <c r="E197" s="59"/>
      <c r="F197" s="46">
        <f>D140+D115+D108+D99+D87+D78</f>
        <v>498860</v>
      </c>
    </row>
    <row r="199" ht="22.5">
      <c r="D199" s="43">
        <f>D5+D8+D14+D18+D21+D28+D31+D35+D42+D45+D48+D52+D62+D65+D69+D72+D78+D87+D99+D115+D106+D108+D140</f>
        <v>4725710</v>
      </c>
    </row>
  </sheetData>
  <sheetProtection/>
  <mergeCells count="67">
    <mergeCell ref="B57:C57"/>
    <mergeCell ref="B58:C58"/>
    <mergeCell ref="B59:C59"/>
    <mergeCell ref="B11:C11"/>
    <mergeCell ref="B15:C15"/>
    <mergeCell ref="B36:C36"/>
    <mergeCell ref="B37:C37"/>
    <mergeCell ref="B40:C40"/>
    <mergeCell ref="B42:C42"/>
    <mergeCell ref="B31:C31"/>
    <mergeCell ref="B32:C32"/>
    <mergeCell ref="B33:C33"/>
    <mergeCell ref="B52:C52"/>
    <mergeCell ref="B3:C3"/>
    <mergeCell ref="A1:D1"/>
    <mergeCell ref="A2:D2"/>
    <mergeCell ref="B20:C20"/>
    <mergeCell ref="B4:C4"/>
    <mergeCell ref="B5:C5"/>
    <mergeCell ref="B6:C6"/>
    <mergeCell ref="B12:C12"/>
    <mergeCell ref="B13:C13"/>
    <mergeCell ref="B22:C22"/>
    <mergeCell ref="B23:C23"/>
    <mergeCell ref="B8:C8"/>
    <mergeCell ref="B9:C9"/>
    <mergeCell ref="B21:C21"/>
    <mergeCell ref="B10:C10"/>
    <mergeCell ref="B14:C14"/>
    <mergeCell ref="B61:C61"/>
    <mergeCell ref="B60:C60"/>
    <mergeCell ref="B49:C49"/>
    <mergeCell ref="B51:C51"/>
    <mergeCell ref="B38:C38"/>
    <mergeCell ref="B7:C7"/>
    <mergeCell ref="B19:C19"/>
    <mergeCell ref="B16:C16"/>
    <mergeCell ref="B17:C17"/>
    <mergeCell ref="B18:C18"/>
    <mergeCell ref="B24:C24"/>
    <mergeCell ref="B25:C25"/>
    <mergeCell ref="B26:C26"/>
    <mergeCell ref="B30:C30"/>
    <mergeCell ref="B45:C45"/>
    <mergeCell ref="B46:C46"/>
    <mergeCell ref="B27:C27"/>
    <mergeCell ref="B28:C28"/>
    <mergeCell ref="B43:C43"/>
    <mergeCell ref="B29:C29"/>
    <mergeCell ref="B50:C50"/>
    <mergeCell ref="B47:C47"/>
    <mergeCell ref="B48:C48"/>
    <mergeCell ref="B41:C41"/>
    <mergeCell ref="B39:C39"/>
    <mergeCell ref="B34:C34"/>
    <mergeCell ref="B35:C35"/>
    <mergeCell ref="B44:C44"/>
    <mergeCell ref="B67:C67"/>
    <mergeCell ref="B53:C53"/>
    <mergeCell ref="B54:C54"/>
    <mergeCell ref="B55:C55"/>
    <mergeCell ref="B56:C56"/>
    <mergeCell ref="B65:C65"/>
    <mergeCell ref="B63:C63"/>
    <mergeCell ref="B64:C64"/>
    <mergeCell ref="B62:C62"/>
    <mergeCell ref="B66:C66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16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60"/>
  <sheetViews>
    <sheetView zoomScalePageLayoutView="0" workbookViewId="0" topLeftCell="A1">
      <selection activeCell="E12" sqref="E12"/>
    </sheetView>
  </sheetViews>
  <sheetFormatPr defaultColWidth="8.796875" defaultRowHeight="18.75"/>
  <cols>
    <col min="1" max="1" width="25.09765625" style="2" customWidth="1"/>
    <col min="2" max="2" width="12" style="2" customWidth="1"/>
    <col min="3" max="3" width="3.09765625" style="2" customWidth="1"/>
    <col min="4" max="4" width="13.69921875" style="2" customWidth="1"/>
    <col min="5" max="5" width="14.5" style="0" customWidth="1"/>
  </cols>
  <sheetData>
    <row r="1" spans="1:5" ht="18.75" customHeight="1">
      <c r="A1" s="80" t="s">
        <v>144</v>
      </c>
      <c r="B1" s="80"/>
      <c r="C1" s="80"/>
      <c r="D1" s="80"/>
      <c r="E1" s="21"/>
    </row>
    <row r="2" spans="1:5" ht="60.75" customHeight="1">
      <c r="A2" s="80" t="s">
        <v>369</v>
      </c>
      <c r="B2" s="80"/>
      <c r="C2" s="80"/>
      <c r="D2" s="80"/>
      <c r="E2" s="14"/>
    </row>
    <row r="3" spans="1:5" ht="36.75" customHeight="1">
      <c r="A3" s="21"/>
      <c r="B3" s="81" t="s">
        <v>358</v>
      </c>
      <c r="C3" s="81"/>
      <c r="D3" s="21"/>
      <c r="E3" s="14"/>
    </row>
    <row r="4" spans="1:5" ht="18.75">
      <c r="A4" s="3"/>
      <c r="B4" s="76" t="s">
        <v>120</v>
      </c>
      <c r="C4" s="76"/>
      <c r="D4" s="3" t="s">
        <v>146</v>
      </c>
      <c r="E4" s="59"/>
    </row>
    <row r="5" spans="1:5" ht="18.75" hidden="1">
      <c r="A5" s="24" t="s">
        <v>151</v>
      </c>
      <c r="B5" s="77"/>
      <c r="C5" s="77"/>
      <c r="D5" s="24"/>
      <c r="E5" s="59"/>
    </row>
    <row r="6" spans="1:5" ht="18.75" hidden="1">
      <c r="A6" s="3" t="s">
        <v>152</v>
      </c>
      <c r="B6" s="76"/>
      <c r="C6" s="76"/>
      <c r="D6" s="3"/>
      <c r="E6" s="59"/>
    </row>
    <row r="7" spans="1:5" ht="18.75" hidden="1">
      <c r="A7" s="3"/>
      <c r="B7" s="76"/>
      <c r="C7" s="76"/>
      <c r="D7" s="3"/>
      <c r="E7" s="59"/>
    </row>
    <row r="8" spans="1:5" ht="33.75" customHeight="1">
      <c r="A8" s="25" t="s">
        <v>190</v>
      </c>
      <c r="B8" s="77" t="s">
        <v>370</v>
      </c>
      <c r="C8" s="77"/>
      <c r="D8" s="24">
        <f>SUM(D9:D14)</f>
        <v>269100</v>
      </c>
      <c r="E8" s="59" t="s">
        <v>359</v>
      </c>
    </row>
    <row r="9" spans="1:5" ht="18.75">
      <c r="A9" s="4" t="s">
        <v>191</v>
      </c>
      <c r="B9" s="76"/>
      <c r="C9" s="76"/>
      <c r="D9" s="3">
        <v>83100</v>
      </c>
      <c r="E9" s="59"/>
    </row>
    <row r="10" spans="1:5" ht="32.25">
      <c r="A10" s="4" t="s">
        <v>192</v>
      </c>
      <c r="B10" s="76"/>
      <c r="C10" s="76"/>
      <c r="D10" s="3">
        <v>106000</v>
      </c>
      <c r="E10" s="59"/>
    </row>
    <row r="11" spans="1:5" ht="18.75">
      <c r="A11" s="4" t="s">
        <v>193</v>
      </c>
      <c r="B11" s="76"/>
      <c r="C11" s="76"/>
      <c r="D11" s="3">
        <v>30000</v>
      </c>
      <c r="E11" s="59"/>
    </row>
    <row r="12" spans="1:5" ht="18.75">
      <c r="A12" s="4" t="s">
        <v>194</v>
      </c>
      <c r="B12" s="76"/>
      <c r="C12" s="76"/>
      <c r="D12" s="3">
        <v>50000</v>
      </c>
      <c r="E12" s="59"/>
    </row>
    <row r="13" spans="1:5" ht="18.75" hidden="1">
      <c r="A13" s="4"/>
      <c r="B13" s="76"/>
      <c r="C13" s="76"/>
      <c r="D13" s="3"/>
      <c r="E13" s="59"/>
    </row>
    <row r="14" spans="1:5" ht="18.75" hidden="1">
      <c r="A14" s="3"/>
      <c r="B14" s="76"/>
      <c r="C14" s="76"/>
      <c r="D14" s="3"/>
      <c r="E14" s="59"/>
    </row>
    <row r="15" spans="1:5" ht="18.75" hidden="1">
      <c r="A15" s="24" t="s">
        <v>196</v>
      </c>
      <c r="B15" s="77"/>
      <c r="C15" s="77"/>
      <c r="D15" s="24"/>
      <c r="E15" s="59"/>
    </row>
    <row r="16" spans="1:5" ht="18.75" hidden="1">
      <c r="A16" s="3" t="s">
        <v>195</v>
      </c>
      <c r="B16" s="76"/>
      <c r="C16" s="76"/>
      <c r="D16" s="3"/>
      <c r="E16" s="59"/>
    </row>
    <row r="17" spans="1:5" ht="18.75" hidden="1">
      <c r="A17" s="3"/>
      <c r="B17" s="76"/>
      <c r="C17" s="76"/>
      <c r="D17" s="3"/>
      <c r="E17" s="59"/>
    </row>
    <row r="18" spans="1:5" ht="18.75" hidden="1">
      <c r="A18" s="24" t="s">
        <v>197</v>
      </c>
      <c r="B18" s="77"/>
      <c r="C18" s="77"/>
      <c r="D18" s="24">
        <f>SUM(D19:D22)</f>
        <v>0</v>
      </c>
      <c r="E18" s="59"/>
    </row>
    <row r="19" spans="1:5" ht="32.25" hidden="1">
      <c r="A19" s="4" t="s">
        <v>198</v>
      </c>
      <c r="B19" s="76"/>
      <c r="C19" s="76"/>
      <c r="D19" s="3"/>
      <c r="E19" s="59"/>
    </row>
    <row r="20" spans="1:5" ht="18.75" hidden="1">
      <c r="A20" s="4" t="s">
        <v>199</v>
      </c>
      <c r="B20" s="76"/>
      <c r="C20" s="76"/>
      <c r="D20" s="3"/>
      <c r="E20" s="59"/>
    </row>
    <row r="21" spans="1:5" ht="32.25" hidden="1">
      <c r="A21" s="4" t="s">
        <v>200</v>
      </c>
      <c r="B21" s="76"/>
      <c r="C21" s="76"/>
      <c r="D21" s="3"/>
      <c r="E21" s="59"/>
    </row>
    <row r="22" spans="1:5" ht="18.75" hidden="1">
      <c r="A22" s="3"/>
      <c r="B22" s="76"/>
      <c r="C22" s="76"/>
      <c r="D22" s="3"/>
      <c r="E22" s="59"/>
    </row>
    <row r="23" spans="1:5" ht="18.75">
      <c r="A23" s="24" t="s">
        <v>201</v>
      </c>
      <c r="B23" s="77"/>
      <c r="C23" s="77"/>
      <c r="D23" s="26">
        <f>SUM(D24:D26)</f>
        <v>40000</v>
      </c>
      <c r="E23" s="59"/>
    </row>
    <row r="24" spans="1:5" ht="18.75" hidden="1">
      <c r="A24" s="3" t="s">
        <v>202</v>
      </c>
      <c r="B24" s="76"/>
      <c r="C24" s="76"/>
      <c r="D24" s="3"/>
      <c r="E24" s="59"/>
    </row>
    <row r="25" spans="1:5" ht="18.75">
      <c r="A25" s="3" t="s">
        <v>239</v>
      </c>
      <c r="B25" s="76"/>
      <c r="C25" s="76"/>
      <c r="D25" s="3">
        <v>40000</v>
      </c>
      <c r="E25" s="59"/>
    </row>
    <row r="26" spans="1:5" ht="18.75" hidden="1">
      <c r="A26" s="3"/>
      <c r="B26" s="76"/>
      <c r="C26" s="76"/>
      <c r="D26" s="3"/>
      <c r="E26" s="59"/>
    </row>
    <row r="27" spans="1:5" ht="32.25">
      <c r="A27" s="25" t="s">
        <v>203</v>
      </c>
      <c r="B27" s="77"/>
      <c r="C27" s="77"/>
      <c r="D27" s="26">
        <f>SUM(D28:D38)</f>
        <v>386000</v>
      </c>
      <c r="E27" s="59"/>
    </row>
    <row r="28" spans="1:5" ht="18.75" hidden="1">
      <c r="A28" s="3" t="s">
        <v>233</v>
      </c>
      <c r="B28" s="76"/>
      <c r="C28" s="76"/>
      <c r="D28" s="3"/>
      <c r="E28" s="59"/>
    </row>
    <row r="29" spans="1:5" ht="18.75">
      <c r="A29" s="3" t="s">
        <v>256</v>
      </c>
      <c r="B29" s="76"/>
      <c r="C29" s="76"/>
      <c r="D29" s="3">
        <v>25000</v>
      </c>
      <c r="E29" s="59"/>
    </row>
    <row r="30" spans="1:5" ht="18.75">
      <c r="A30" s="3" t="s">
        <v>235</v>
      </c>
      <c r="B30" s="76"/>
      <c r="C30" s="76"/>
      <c r="D30" s="3">
        <v>30000</v>
      </c>
      <c r="E30" s="59"/>
    </row>
    <row r="31" spans="1:5" ht="32.25" hidden="1">
      <c r="A31" s="4" t="s">
        <v>236</v>
      </c>
      <c r="B31" s="76"/>
      <c r="C31" s="76"/>
      <c r="D31" s="3"/>
      <c r="E31" s="59"/>
    </row>
    <row r="32" spans="1:5" ht="18.75">
      <c r="A32" s="3" t="s">
        <v>255</v>
      </c>
      <c r="B32" s="76"/>
      <c r="C32" s="76"/>
      <c r="D32" s="3">
        <v>305000</v>
      </c>
      <c r="E32" s="59"/>
    </row>
    <row r="33" spans="1:5" ht="18.75" hidden="1">
      <c r="A33" s="3" t="s">
        <v>243</v>
      </c>
      <c r="B33" s="76"/>
      <c r="C33" s="76"/>
      <c r="D33" s="3"/>
      <c r="E33" s="59"/>
    </row>
    <row r="34" spans="1:5" ht="18.75" hidden="1">
      <c r="A34" s="3" t="s">
        <v>209</v>
      </c>
      <c r="B34" s="76"/>
      <c r="C34" s="76"/>
      <c r="D34" s="3"/>
      <c r="E34" s="59"/>
    </row>
    <row r="35" spans="1:5" ht="18.75" hidden="1">
      <c r="A35" s="3" t="s">
        <v>210</v>
      </c>
      <c r="B35" s="76"/>
      <c r="C35" s="76"/>
      <c r="D35" s="3"/>
      <c r="E35" s="59"/>
    </row>
    <row r="36" spans="1:5" ht="18.75" hidden="1">
      <c r="A36" s="3" t="s">
        <v>211</v>
      </c>
      <c r="B36" s="76"/>
      <c r="C36" s="76"/>
      <c r="D36" s="3"/>
      <c r="E36" s="59"/>
    </row>
    <row r="37" spans="1:5" ht="18.75" hidden="1">
      <c r="A37" s="3" t="s">
        <v>212</v>
      </c>
      <c r="B37" s="76"/>
      <c r="C37" s="76"/>
      <c r="D37" s="3"/>
      <c r="E37" s="59"/>
    </row>
    <row r="38" spans="1:5" ht="18.75">
      <c r="A38" s="3" t="s">
        <v>207</v>
      </c>
      <c r="B38" s="76"/>
      <c r="C38" s="76"/>
      <c r="D38" s="3">
        <v>26000</v>
      </c>
      <c r="E38" s="59"/>
    </row>
    <row r="39" spans="1:5" ht="32.25" hidden="1">
      <c r="A39" s="25" t="s">
        <v>213</v>
      </c>
      <c r="B39" s="77"/>
      <c r="C39" s="77"/>
      <c r="D39" s="24">
        <f>SUM(D40:D43)</f>
        <v>0</v>
      </c>
      <c r="E39" s="59"/>
    </row>
    <row r="40" spans="1:5" ht="18.75" hidden="1">
      <c r="A40" s="4" t="s">
        <v>214</v>
      </c>
      <c r="B40" s="76"/>
      <c r="C40" s="76"/>
      <c r="D40" s="3"/>
      <c r="E40" s="59"/>
    </row>
    <row r="41" spans="1:5" ht="32.25" hidden="1">
      <c r="A41" s="4" t="s">
        <v>242</v>
      </c>
      <c r="B41" s="76"/>
      <c r="C41" s="76"/>
      <c r="D41" s="3"/>
      <c r="E41" s="59"/>
    </row>
    <row r="42" spans="1:5" ht="18.75" hidden="1">
      <c r="A42" s="4"/>
      <c r="B42" s="76"/>
      <c r="C42" s="76"/>
      <c r="D42" s="3"/>
      <c r="E42" s="59"/>
    </row>
    <row r="43" spans="1:5" ht="18.75" hidden="1">
      <c r="A43" s="3"/>
      <c r="B43" s="76"/>
      <c r="C43" s="76"/>
      <c r="D43" s="3"/>
      <c r="E43" s="59"/>
    </row>
    <row r="44" spans="1:5" ht="18.75">
      <c r="A44" s="24" t="s">
        <v>155</v>
      </c>
      <c r="B44" s="77"/>
      <c r="C44" s="77"/>
      <c r="D44" s="26">
        <f>SUM(D45:D54)</f>
        <v>57000</v>
      </c>
      <c r="E44" s="59"/>
    </row>
    <row r="45" spans="1:5" ht="18.75" hidden="1">
      <c r="A45" s="3" t="s">
        <v>216</v>
      </c>
      <c r="B45" s="76"/>
      <c r="C45" s="76"/>
      <c r="D45" s="3"/>
      <c r="E45" s="59"/>
    </row>
    <row r="46" spans="1:5" ht="32.25" hidden="1">
      <c r="A46" s="4" t="s">
        <v>217</v>
      </c>
      <c r="B46" s="76"/>
      <c r="C46" s="76"/>
      <c r="D46" s="3"/>
      <c r="E46" s="59"/>
    </row>
    <row r="47" spans="1:5" ht="18.75">
      <c r="A47" s="3" t="s">
        <v>173</v>
      </c>
      <c r="B47" s="76"/>
      <c r="C47" s="76"/>
      <c r="D47" s="3">
        <v>57000</v>
      </c>
      <c r="E47" s="59"/>
    </row>
    <row r="48" spans="1:5" ht="18.75" hidden="1">
      <c r="A48" s="3"/>
      <c r="B48" s="76"/>
      <c r="C48" s="76"/>
      <c r="D48" s="3"/>
      <c r="E48" s="59"/>
    </row>
    <row r="49" spans="1:5" ht="18.75" hidden="1">
      <c r="A49" s="3"/>
      <c r="B49" s="76"/>
      <c r="C49" s="76"/>
      <c r="D49" s="3"/>
      <c r="E49" s="59"/>
    </row>
    <row r="50" spans="1:5" ht="18.75" hidden="1">
      <c r="A50" s="3"/>
      <c r="B50" s="76"/>
      <c r="C50" s="76"/>
      <c r="D50" s="3"/>
      <c r="E50" s="59"/>
    </row>
    <row r="51" spans="1:5" ht="18.75" hidden="1">
      <c r="A51" s="3"/>
      <c r="B51" s="76"/>
      <c r="C51" s="76"/>
      <c r="D51" s="3"/>
      <c r="E51" s="59"/>
    </row>
    <row r="52" spans="1:5" ht="18.75" hidden="1">
      <c r="A52" s="3"/>
      <c r="B52" s="76"/>
      <c r="C52" s="76"/>
      <c r="D52" s="3"/>
      <c r="E52" s="59"/>
    </row>
    <row r="53" spans="1:5" ht="18.75" hidden="1">
      <c r="A53" s="4"/>
      <c r="B53" s="76"/>
      <c r="C53" s="76"/>
      <c r="D53" s="3"/>
      <c r="E53" s="59"/>
    </row>
    <row r="54" spans="1:5" ht="18.75" hidden="1">
      <c r="A54" s="3"/>
      <c r="B54" s="76"/>
      <c r="C54" s="76"/>
      <c r="D54" s="3"/>
      <c r="E54" s="59"/>
    </row>
    <row r="55" spans="1:5" ht="18.75">
      <c r="A55" s="24" t="s">
        <v>218</v>
      </c>
      <c r="B55" s="77"/>
      <c r="C55" s="77"/>
      <c r="D55" s="26">
        <f>SUM(D56:D57)</f>
        <v>14000</v>
      </c>
      <c r="E55" s="59"/>
    </row>
    <row r="56" spans="1:5" ht="18.75">
      <c r="A56" s="3" t="s">
        <v>219</v>
      </c>
      <c r="B56" s="76"/>
      <c r="C56" s="76"/>
      <c r="D56" s="3">
        <v>14000</v>
      </c>
      <c r="E56" s="59"/>
    </row>
    <row r="57" spans="1:5" ht="18.75">
      <c r="A57" s="3" t="s">
        <v>220</v>
      </c>
      <c r="B57" s="76"/>
      <c r="C57" s="76"/>
      <c r="D57" s="3"/>
      <c r="E57" s="59"/>
    </row>
    <row r="58" spans="1:4" ht="18.75" hidden="1">
      <c r="A58" s="3"/>
      <c r="B58" s="76"/>
      <c r="C58" s="76"/>
      <c r="D58" s="3"/>
    </row>
    <row r="59" spans="1:4" ht="18.75" hidden="1">
      <c r="A59" s="3"/>
      <c r="B59" s="76"/>
      <c r="C59" s="76"/>
      <c r="D59" s="3"/>
    </row>
    <row r="60" ht="22.5">
      <c r="D60" s="33">
        <f>D5+D8+D15+D18+D23+D27+D39+D44+D55</f>
        <v>766100</v>
      </c>
    </row>
  </sheetData>
  <sheetProtection/>
  <mergeCells count="59">
    <mergeCell ref="B57:C57"/>
    <mergeCell ref="B5:C5"/>
    <mergeCell ref="B6:C6"/>
    <mergeCell ref="B7:C7"/>
    <mergeCell ref="B56:C56"/>
    <mergeCell ref="B53:C53"/>
    <mergeCell ref="B54:C54"/>
    <mergeCell ref="B55:C55"/>
    <mergeCell ref="B44:C44"/>
    <mergeCell ref="B48:C48"/>
    <mergeCell ref="B58:C58"/>
    <mergeCell ref="B59:C59"/>
    <mergeCell ref="B10:C10"/>
    <mergeCell ref="B11:C11"/>
    <mergeCell ref="B12:C12"/>
    <mergeCell ref="B13:C13"/>
    <mergeCell ref="B20:C20"/>
    <mergeCell ref="B50:C50"/>
    <mergeCell ref="B51:C51"/>
    <mergeCell ref="B52:C52"/>
    <mergeCell ref="B49:C49"/>
    <mergeCell ref="B18:C18"/>
    <mergeCell ref="B19:C19"/>
    <mergeCell ref="B22:C22"/>
    <mergeCell ref="B23:C23"/>
    <mergeCell ref="B24:C24"/>
    <mergeCell ref="B42:C42"/>
    <mergeCell ref="B25:C25"/>
    <mergeCell ref="B26:C26"/>
    <mergeCell ref="B27:C27"/>
    <mergeCell ref="B16:C16"/>
    <mergeCell ref="B45:C45"/>
    <mergeCell ref="B46:C46"/>
    <mergeCell ref="B47:C47"/>
    <mergeCell ref="B8:C8"/>
    <mergeCell ref="B9:C9"/>
    <mergeCell ref="B14:C14"/>
    <mergeCell ref="B15:C15"/>
    <mergeCell ref="B43:C43"/>
    <mergeCell ref="B21:C21"/>
    <mergeCell ref="B36:C36"/>
    <mergeCell ref="B37:C37"/>
    <mergeCell ref="B38:C38"/>
    <mergeCell ref="B17:C17"/>
    <mergeCell ref="B28:C28"/>
    <mergeCell ref="B29:C29"/>
    <mergeCell ref="B30:C30"/>
    <mergeCell ref="B31:C31"/>
    <mergeCell ref="B32:C32"/>
    <mergeCell ref="B41:C41"/>
    <mergeCell ref="B39:C39"/>
    <mergeCell ref="A1:D1"/>
    <mergeCell ref="A2:D2"/>
    <mergeCell ref="B3:C3"/>
    <mergeCell ref="B4:C4"/>
    <mergeCell ref="B40:C40"/>
    <mergeCell ref="B33:C33"/>
    <mergeCell ref="B34:C34"/>
    <mergeCell ref="B35:C3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9"/>
  <sheetViews>
    <sheetView tabSelected="1" zoomScalePageLayoutView="0" workbookViewId="0" topLeftCell="A1">
      <selection activeCell="D15" sqref="D15"/>
    </sheetView>
  </sheetViews>
  <sheetFormatPr defaultColWidth="8.796875" defaultRowHeight="18.75"/>
  <cols>
    <col min="1" max="1" width="20.296875" style="2" customWidth="1"/>
    <col min="2" max="2" width="9.59765625" style="2" customWidth="1"/>
    <col min="3" max="3" width="5.59765625" style="2" customWidth="1"/>
    <col min="4" max="4" width="13.69921875" style="2" customWidth="1"/>
  </cols>
  <sheetData>
    <row r="1" spans="1:5" ht="18.75" customHeight="1">
      <c r="A1" s="80" t="s">
        <v>144</v>
      </c>
      <c r="B1" s="80"/>
      <c r="C1" s="80"/>
      <c r="D1" s="80"/>
      <c r="E1" s="21"/>
    </row>
    <row r="2" spans="1:5" ht="60.75" customHeight="1">
      <c r="A2" s="80" t="s">
        <v>139</v>
      </c>
      <c r="B2" s="80"/>
      <c r="C2" s="80"/>
      <c r="D2" s="80"/>
      <c r="E2" s="14"/>
    </row>
    <row r="3" spans="1:5" ht="36.75" customHeight="1">
      <c r="A3" s="21"/>
      <c r="B3" s="81" t="s">
        <v>358</v>
      </c>
      <c r="C3" s="81"/>
      <c r="D3" s="21"/>
      <c r="E3" s="14"/>
    </row>
    <row r="4" spans="1:4" ht="18.75">
      <c r="A4" s="3"/>
      <c r="B4" s="76" t="s">
        <v>120</v>
      </c>
      <c r="C4" s="76"/>
      <c r="D4" s="3" t="s">
        <v>146</v>
      </c>
    </row>
    <row r="5" spans="1:4" ht="18.75">
      <c r="A5" s="24" t="s">
        <v>145</v>
      </c>
      <c r="B5" s="77"/>
      <c r="C5" s="77"/>
      <c r="D5" s="26">
        <f>D6</f>
        <v>7000</v>
      </c>
    </row>
    <row r="6" spans="1:4" ht="18.75">
      <c r="A6" s="4" t="s">
        <v>226</v>
      </c>
      <c r="B6" s="76"/>
      <c r="C6" s="76"/>
      <c r="D6" s="3">
        <v>7000</v>
      </c>
    </row>
    <row r="7" spans="1:4" ht="14.25" customHeight="1">
      <c r="A7" s="3"/>
      <c r="B7" s="76"/>
      <c r="C7" s="76"/>
      <c r="D7" s="3"/>
    </row>
    <row r="8" spans="1:4" ht="18.75">
      <c r="A8" s="24" t="s">
        <v>153</v>
      </c>
      <c r="B8" s="77"/>
      <c r="C8" s="77"/>
      <c r="D8" s="26">
        <f>D9</f>
        <v>55000</v>
      </c>
    </row>
    <row r="9" spans="1:4" ht="18.75">
      <c r="A9" s="3" t="s">
        <v>154</v>
      </c>
      <c r="B9" s="76"/>
      <c r="C9" s="76"/>
      <c r="D9" s="3">
        <f>38500+16500</f>
        <v>55000</v>
      </c>
    </row>
    <row r="10" spans="1:4" ht="18.75" hidden="1">
      <c r="A10" s="3"/>
      <c r="B10" s="76"/>
      <c r="C10" s="76"/>
      <c r="D10" s="3"/>
    </row>
    <row r="11" spans="1:4" ht="18.75">
      <c r="A11" s="24" t="s">
        <v>155</v>
      </c>
      <c r="B11" s="77"/>
      <c r="C11" s="77"/>
      <c r="D11" s="26">
        <f>D12</f>
        <v>9200</v>
      </c>
    </row>
    <row r="12" spans="1:4" ht="18.75">
      <c r="A12" s="3" t="s">
        <v>189</v>
      </c>
      <c r="B12" s="76"/>
      <c r="C12" s="76"/>
      <c r="D12" s="3">
        <f>16200-7000</f>
        <v>9200</v>
      </c>
    </row>
    <row r="13" spans="1:4" ht="18.75" hidden="1">
      <c r="A13" s="4"/>
      <c r="B13" s="76"/>
      <c r="C13" s="76"/>
      <c r="D13" s="3"/>
    </row>
    <row r="14" spans="1:4" ht="18.75">
      <c r="A14" s="24" t="s">
        <v>227</v>
      </c>
      <c r="B14" s="77"/>
      <c r="C14" s="77"/>
      <c r="D14" s="26">
        <f>D15</f>
        <v>2300</v>
      </c>
    </row>
    <row r="15" spans="1:4" ht="18.75">
      <c r="A15" s="3" t="s">
        <v>228</v>
      </c>
      <c r="B15" s="76"/>
      <c r="C15" s="76"/>
      <c r="D15" s="3">
        <v>2300</v>
      </c>
    </row>
    <row r="16" spans="1:4" ht="18.75" hidden="1">
      <c r="A16" s="24" t="s">
        <v>156</v>
      </c>
      <c r="B16" s="77"/>
      <c r="C16" s="77"/>
      <c r="D16" s="24"/>
    </row>
    <row r="17" spans="1:4" ht="18.75" hidden="1">
      <c r="A17" s="3" t="s">
        <v>176</v>
      </c>
      <c r="B17" s="76"/>
      <c r="C17" s="76"/>
      <c r="D17" s="3"/>
    </row>
    <row r="18" spans="1:4" ht="18.75" hidden="1">
      <c r="A18" s="3"/>
      <c r="B18" s="76"/>
      <c r="C18" s="76"/>
      <c r="D18" s="3"/>
    </row>
    <row r="19" spans="1:4" ht="18.75" hidden="1">
      <c r="A19" s="24" t="s">
        <v>177</v>
      </c>
      <c r="B19" s="77"/>
      <c r="C19" s="77"/>
      <c r="D19" s="24"/>
    </row>
    <row r="20" spans="1:4" ht="18.75" hidden="1">
      <c r="A20" s="3"/>
      <c r="B20" s="22"/>
      <c r="C20" s="23"/>
      <c r="D20" s="3"/>
    </row>
    <row r="21" spans="1:4" ht="18.75">
      <c r="A21" s="24" t="s">
        <v>241</v>
      </c>
      <c r="B21" s="86"/>
      <c r="C21" s="88"/>
      <c r="D21" s="26">
        <f>SUM(D22)</f>
        <v>427600</v>
      </c>
    </row>
    <row r="22" spans="1:4" ht="18.75">
      <c r="A22" s="3" t="s">
        <v>240</v>
      </c>
      <c r="B22" s="82"/>
      <c r="C22" s="89"/>
      <c r="D22" s="3">
        <v>427600</v>
      </c>
    </row>
    <row r="23" spans="1:4" ht="18.75" hidden="1">
      <c r="A23" s="4"/>
      <c r="B23" s="76"/>
      <c r="C23" s="76"/>
      <c r="D23" s="3"/>
    </row>
    <row r="24" spans="1:4" ht="32.25" hidden="1">
      <c r="A24" s="4" t="s">
        <v>183</v>
      </c>
      <c r="B24" s="3" t="s">
        <v>157</v>
      </c>
      <c r="C24" s="3" t="s">
        <v>158</v>
      </c>
      <c r="D24" s="3" t="s">
        <v>159</v>
      </c>
    </row>
    <row r="25" spans="1:4" ht="18.75" hidden="1">
      <c r="A25" s="3"/>
      <c r="B25" s="3"/>
      <c r="C25" s="3"/>
      <c r="D25" s="3"/>
    </row>
    <row r="26" spans="1:4" ht="48" hidden="1">
      <c r="A26" s="4" t="s">
        <v>188</v>
      </c>
      <c r="B26" s="3"/>
      <c r="C26" s="3"/>
      <c r="D26" s="3"/>
    </row>
    <row r="27" spans="1:4" ht="18.75" hidden="1">
      <c r="A27" s="3"/>
      <c r="B27" s="3"/>
      <c r="C27" s="3"/>
      <c r="D27" s="3"/>
    </row>
    <row r="28" ht="18.75">
      <c r="D28" s="2">
        <f>D5+D8+D11+D14</f>
        <v>73500</v>
      </c>
    </row>
    <row r="29" ht="18.75">
      <c r="D29" s="2">
        <f>D22</f>
        <v>427600</v>
      </c>
    </row>
  </sheetData>
  <sheetProtection/>
  <mergeCells count="22">
    <mergeCell ref="B17:C17"/>
    <mergeCell ref="B18:C18"/>
    <mergeCell ref="B19:C19"/>
    <mergeCell ref="B23:C23"/>
    <mergeCell ref="B13:C13"/>
    <mergeCell ref="B14:C14"/>
    <mergeCell ref="B15:C15"/>
    <mergeCell ref="B21:C21"/>
    <mergeCell ref="B22:C22"/>
    <mergeCell ref="B16:C16"/>
    <mergeCell ref="A1:D1"/>
    <mergeCell ref="A2:D2"/>
    <mergeCell ref="B3:C3"/>
    <mergeCell ref="B4:C4"/>
    <mergeCell ref="B8:C8"/>
    <mergeCell ref="B9:C9"/>
    <mergeCell ref="B10:C10"/>
    <mergeCell ref="B7:C7"/>
    <mergeCell ref="B5:C5"/>
    <mergeCell ref="B6:C6"/>
    <mergeCell ref="B11:C11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C16"/>
  <sheetViews>
    <sheetView zoomScalePageLayoutView="0" workbookViewId="0" topLeftCell="A1">
      <selection activeCell="A11" sqref="A11"/>
    </sheetView>
  </sheetViews>
  <sheetFormatPr defaultColWidth="8.796875" defaultRowHeight="18.75"/>
  <cols>
    <col min="1" max="1" width="22.296875" style="2" customWidth="1"/>
    <col min="2" max="2" width="13.59765625" style="2" customWidth="1"/>
    <col min="3" max="3" width="10.5" style="2" customWidth="1"/>
    <col min="4" max="16384" width="8.796875" style="2" customWidth="1"/>
  </cols>
  <sheetData>
    <row r="1" ht="15.75">
      <c r="A1" s="2" t="s">
        <v>121</v>
      </c>
    </row>
    <row r="3" spans="1:3" ht="15.75">
      <c r="A3" s="20"/>
      <c r="B3" s="3" t="s">
        <v>120</v>
      </c>
      <c r="C3" s="3" t="s">
        <v>2</v>
      </c>
    </row>
    <row r="4" spans="1:3" ht="15.75">
      <c r="A4" s="24" t="s">
        <v>118</v>
      </c>
      <c r="B4" s="24"/>
      <c r="C4" s="24"/>
    </row>
    <row r="5" spans="1:3" ht="36" customHeight="1">
      <c r="A5" s="4" t="s">
        <v>119</v>
      </c>
      <c r="B5" s="3"/>
      <c r="C5" s="3">
        <v>48000</v>
      </c>
    </row>
    <row r="6" spans="1:3" ht="15.75">
      <c r="A6" s="3"/>
      <c r="B6" s="3"/>
      <c r="C6" s="3"/>
    </row>
    <row r="7" spans="1:3" ht="15.75">
      <c r="A7" s="24" t="s">
        <v>122</v>
      </c>
      <c r="B7" s="24"/>
      <c r="C7" s="24"/>
    </row>
    <row r="8" spans="1:3" ht="31.5">
      <c r="A8" s="4" t="s">
        <v>123</v>
      </c>
      <c r="B8" s="3"/>
      <c r="C8" s="3">
        <v>18000</v>
      </c>
    </row>
    <row r="9" spans="1:3" ht="15.75">
      <c r="A9" s="4"/>
      <c r="B9" s="3"/>
      <c r="C9" s="3"/>
    </row>
    <row r="10" spans="1:3" ht="15.75">
      <c r="A10" s="25" t="s">
        <v>122</v>
      </c>
      <c r="B10" s="24"/>
      <c r="C10" s="24"/>
    </row>
    <row r="11" spans="1:3" ht="31.5">
      <c r="A11" s="4" t="s">
        <v>125</v>
      </c>
      <c r="B11" s="3"/>
      <c r="C11" s="3">
        <v>65000</v>
      </c>
    </row>
    <row r="12" spans="1:3" ht="15.75">
      <c r="A12" s="3"/>
      <c r="B12" s="3"/>
      <c r="C12" s="3"/>
    </row>
    <row r="13" spans="1:3" ht="15.75">
      <c r="A13" s="24" t="s">
        <v>122</v>
      </c>
      <c r="B13" s="24"/>
      <c r="C13" s="24"/>
    </row>
    <row r="14" spans="1:3" ht="47.25">
      <c r="A14" s="4" t="s">
        <v>124</v>
      </c>
      <c r="B14" s="3"/>
      <c r="C14" s="3">
        <v>551000</v>
      </c>
    </row>
    <row r="16" ht="22.5">
      <c r="C16" s="33">
        <f>C5+C8+C11+C14</f>
        <v>682000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ЦБ ЗАТО г. Заозерск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Земскова Нина Валерьевна</dc:creator>
  <cp:keywords/>
  <dc:description/>
  <cp:lastModifiedBy>Земскова Нина Валерьевна</cp:lastModifiedBy>
  <cp:lastPrinted>2012-01-24T12:53:45Z</cp:lastPrinted>
  <dcterms:created xsi:type="dcterms:W3CDTF">2011-10-29T09:31:40Z</dcterms:created>
  <dcterms:modified xsi:type="dcterms:W3CDTF">2012-02-02T08:50:11Z</dcterms:modified>
  <cp:category/>
  <cp:version/>
  <cp:contentType/>
  <cp:contentStatus/>
</cp:coreProperties>
</file>